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gnon\Documents\EN COURS\ONEMA  AFB\OFB 2021\Hierarchisation Action 39\Annexes XL finales du rapport\"/>
    </mc:Choice>
  </mc:AlternateContent>
  <xr:revisionPtr revIDLastSave="0" documentId="13_ncr:1_{1456F6BA-9607-4B09-8051-9C227704248E}" xr6:coauthVersionLast="47" xr6:coauthVersionMax="47" xr10:uidLastSave="{00000000-0000-0000-0000-000000000000}"/>
  <bookViews>
    <workbookView xWindow="-120" yWindow="-120" windowWidth="19440" windowHeight="14880" xr2:uid="{DA427BAD-46FE-4F00-9D43-3DF255FE407E}"/>
  </bookViews>
  <sheets>
    <sheet name="calculs resultats H2" sheetId="3" r:id="rId1"/>
  </sheets>
  <externalReferences>
    <externalReference r:id="rId2"/>
  </externalReferences>
  <definedNames>
    <definedName name="_xlnm._FilterDatabase" localSheetId="0" hidden="1">'calculs resultats H2'!$A$15:$F$163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3" l="1"/>
  <c r="L17" i="3"/>
  <c r="L18" i="3"/>
  <c r="L19" i="3"/>
  <c r="L20" i="3"/>
  <c r="L21" i="3"/>
  <c r="L32" i="3"/>
  <c r="L33" i="3"/>
  <c r="L34" i="3"/>
  <c r="L37" i="3"/>
  <c r="L38" i="3"/>
  <c r="L39" i="3"/>
  <c r="L43" i="3"/>
  <c r="L44" i="3"/>
  <c r="L46" i="3"/>
  <c r="L47" i="3"/>
  <c r="L49" i="3"/>
  <c r="L50" i="3"/>
  <c r="L52" i="3"/>
  <c r="L53" i="3"/>
  <c r="L55" i="3"/>
  <c r="L58" i="3"/>
  <c r="L59" i="3"/>
  <c r="L60" i="3"/>
  <c r="L62" i="3"/>
  <c r="L63" i="3"/>
  <c r="L64" i="3"/>
  <c r="L66" i="3"/>
  <c r="L67" i="3"/>
  <c r="L68" i="3"/>
  <c r="L70" i="3"/>
  <c r="L74" i="3"/>
  <c r="L76" i="3"/>
  <c r="L79" i="3"/>
  <c r="L80" i="3"/>
  <c r="L82" i="3"/>
  <c r="L83" i="3"/>
  <c r="L84" i="3"/>
  <c r="L86" i="3"/>
  <c r="L88" i="3"/>
  <c r="L89" i="3"/>
  <c r="L90" i="3"/>
  <c r="L92" i="3"/>
  <c r="L93" i="3"/>
  <c r="L95" i="3"/>
  <c r="L99" i="3"/>
  <c r="L100" i="3"/>
  <c r="L101" i="3"/>
  <c r="L103" i="3"/>
  <c r="L106" i="3"/>
  <c r="L107" i="3"/>
  <c r="L108" i="3"/>
  <c r="L109" i="3"/>
  <c r="L113" i="3"/>
  <c r="L114" i="3"/>
  <c r="L115" i="3"/>
  <c r="L116" i="3"/>
  <c r="L117" i="3"/>
  <c r="L120" i="3"/>
  <c r="L122" i="3"/>
  <c r="L124" i="3"/>
  <c r="L125" i="3"/>
  <c r="L126" i="3"/>
  <c r="L127" i="3"/>
  <c r="L128" i="3"/>
  <c r="L129" i="3"/>
  <c r="L130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8" i="3"/>
  <c r="L150" i="3"/>
  <c r="L152" i="3"/>
  <c r="L154" i="3"/>
  <c r="L156" i="3"/>
  <c r="L157" i="3"/>
  <c r="L158" i="3"/>
  <c r="L159" i="3"/>
  <c r="L160" i="3"/>
  <c r="L161" i="3"/>
  <c r="L162" i="3"/>
  <c r="L163" i="3"/>
  <c r="Q16" i="3" a="1"/>
  <c r="Q16" i="3" s="1"/>
  <c r="O16" i="3" a="1"/>
  <c r="O16" i="3" s="1"/>
  <c r="H16" i="3" l="1"/>
  <c r="I16" i="3" l="1"/>
  <c r="J11" i="3"/>
  <c r="J12" i="3" a="1"/>
  <c r="J12" i="3" s="1"/>
  <c r="K16" i="3" l="1"/>
  <c r="F16" i="3" s="1"/>
  <c r="Q31" i="3" l="1" a="1"/>
  <c r="Q31" i="3" s="1"/>
  <c r="Q98" i="3" a="1"/>
  <c r="Q98" i="3" s="1"/>
  <c r="Q75" i="3" a="1"/>
  <c r="Q75" i="3" s="1"/>
  <c r="Q123" i="3" a="1"/>
  <c r="Q123" i="3" s="1"/>
  <c r="Q51" i="3" a="1"/>
  <c r="Q51" i="3" s="1"/>
  <c r="Q102" i="3" a="1"/>
  <c r="Q102" i="3" s="1"/>
  <c r="Q73" i="3" a="1"/>
  <c r="Q73" i="3" s="1"/>
  <c r="Q87" i="3" a="1"/>
  <c r="Q87" i="3" s="1"/>
  <c r="Q91" i="3" a="1"/>
  <c r="Q91" i="3" s="1"/>
  <c r="Q81" i="3" a="1"/>
  <c r="Q81" i="3" s="1"/>
  <c r="Q48" i="3" a="1"/>
  <c r="Q48" i="3" s="1"/>
  <c r="Q35" i="3" a="1"/>
  <c r="Q35" i="3" s="1"/>
  <c r="Q132" i="3" a="1"/>
  <c r="Q132" i="3" s="1"/>
  <c r="Q71" i="3" a="1"/>
  <c r="Q71" i="3" s="1"/>
  <c r="Q72" i="3" a="1"/>
  <c r="Q72" i="3" s="1"/>
  <c r="Q147" i="3" a="1"/>
  <c r="Q147" i="3" s="1"/>
  <c r="Q61" i="3" a="1"/>
  <c r="Q61" i="3" s="1"/>
  <c r="Q97" i="3" a="1"/>
  <c r="Q97" i="3" s="1"/>
  <c r="Q36" i="3" a="1"/>
  <c r="Q36" i="3" s="1"/>
  <c r="Q56" i="3" a="1"/>
  <c r="Q56" i="3" s="1"/>
  <c r="Q78" i="3" a="1"/>
  <c r="Q78" i="3" s="1"/>
  <c r="Q40" i="3" a="1"/>
  <c r="Q40" i="3" s="1"/>
  <c r="Q41" i="3" a="1"/>
  <c r="Q41" i="3" s="1"/>
  <c r="Q69" i="3" a="1"/>
  <c r="Q69" i="3" s="1"/>
  <c r="Q111" i="3" a="1"/>
  <c r="Q111" i="3" s="1"/>
  <c r="Q104" i="3" a="1"/>
  <c r="Q104" i="3" s="1"/>
  <c r="Q112" i="3" a="1"/>
  <c r="Q112" i="3" s="1"/>
  <c r="Q105" i="3" a="1"/>
  <c r="Q105" i="3" s="1"/>
  <c r="Q110" i="3" a="1"/>
  <c r="Q110" i="3" s="1"/>
  <c r="Q149" i="3" a="1"/>
  <c r="Q149" i="3" s="1"/>
  <c r="Q30" i="3" a="1"/>
  <c r="Q30" i="3" s="1"/>
  <c r="Q29" i="3" a="1"/>
  <c r="Q29" i="3" s="1"/>
  <c r="Q28" i="3" a="1"/>
  <c r="Q28" i="3" s="1"/>
  <c r="Q27" i="3" a="1"/>
  <c r="Q27" i="3" s="1"/>
  <c r="Q26" i="3" a="1"/>
  <c r="Q26" i="3" s="1"/>
  <c r="Q25" i="3" a="1"/>
  <c r="Q25" i="3" s="1"/>
  <c r="Q24" i="3" a="1"/>
  <c r="Q24" i="3" s="1"/>
  <c r="Q23" i="3" a="1"/>
  <c r="Q23" i="3" s="1"/>
  <c r="Q45" i="3" a="1"/>
  <c r="Q45" i="3" s="1"/>
  <c r="Q22" i="3" a="1"/>
  <c r="Q22" i="3" s="1"/>
  <c r="Q94" i="3" a="1"/>
  <c r="Q94" i="3" s="1"/>
  <c r="Q57" i="3" a="1"/>
  <c r="Q57" i="3" s="1"/>
  <c r="Q96" i="3" a="1"/>
  <c r="Q96" i="3" s="1"/>
  <c r="Q65" i="3" a="1"/>
  <c r="Q65" i="3" s="1"/>
  <c r="Q54" i="3" a="1"/>
  <c r="Q54" i="3" s="1"/>
  <c r="Q151" i="3" a="1"/>
  <c r="Q151" i="3" s="1"/>
  <c r="Q119" i="3" a="1"/>
  <c r="Q119" i="3" s="1"/>
  <c r="Q121" i="3" a="1"/>
  <c r="Q121" i="3" s="1"/>
  <c r="Q131" i="3" a="1"/>
  <c r="Q131" i="3" s="1"/>
  <c r="Q153" i="3" a="1"/>
  <c r="Q153" i="3" s="1"/>
  <c r="Q155" i="3" a="1"/>
  <c r="Q155" i="3" s="1"/>
  <c r="Q42" i="3" a="1"/>
  <c r="Q42" i="3" s="1"/>
  <c r="Q118" i="3" a="1"/>
  <c r="Q118" i="3" s="1"/>
  <c r="Q77" i="3" a="1"/>
  <c r="Q77" i="3" s="1"/>
  <c r="Q146" i="3" a="1"/>
  <c r="Q146" i="3" s="1"/>
  <c r="Q85" i="3" a="1"/>
  <c r="Q85" i="3" s="1"/>
  <c r="Q53" i="3" a="1"/>
  <c r="Q53" i="3" s="1"/>
  <c r="Q80" i="3" a="1"/>
  <c r="Q80" i="3" s="1"/>
  <c r="Q21" i="3" a="1"/>
  <c r="Q21" i="3" s="1"/>
  <c r="Q33" i="3" a="1"/>
  <c r="Q33" i="3" s="1"/>
  <c r="Q108" i="3" a="1"/>
  <c r="Q108" i="3" s="1"/>
  <c r="Q50" i="3" a="1"/>
  <c r="Q50" i="3" s="1"/>
  <c r="Q130" i="3" a="1"/>
  <c r="Q130" i="3" s="1"/>
  <c r="Q44" i="3" a="1"/>
  <c r="Q44" i="3" s="1"/>
  <c r="Q20" i="3" a="1"/>
  <c r="Q20" i="3" s="1"/>
  <c r="Q37" i="3" a="1"/>
  <c r="Q37" i="3" s="1"/>
  <c r="Q141" i="3" a="1"/>
  <c r="Q141" i="3" s="1"/>
  <c r="Q19" i="3" a="1"/>
  <c r="Q19" i="3" s="1"/>
  <c r="Q129" i="3" a="1"/>
  <c r="Q129" i="3" s="1"/>
  <c r="Q150" i="3" a="1"/>
  <c r="Q150" i="3" s="1"/>
  <c r="Q134" i="3" a="1"/>
  <c r="Q134" i="3" s="1"/>
  <c r="Q143" i="3" a="1"/>
  <c r="Q143" i="3" s="1"/>
  <c r="Q89" i="3" a="1"/>
  <c r="Q89" i="3" s="1"/>
  <c r="Q103" i="3" a="1"/>
  <c r="Q103" i="3" s="1"/>
  <c r="Q158" i="3" a="1"/>
  <c r="Q158" i="3" s="1"/>
  <c r="Q142" i="3" a="1"/>
  <c r="Q142" i="3" s="1"/>
  <c r="Q136" i="3" a="1"/>
  <c r="Q136" i="3" s="1"/>
  <c r="Q55" i="3" a="1"/>
  <c r="Q55" i="3" s="1"/>
  <c r="Q92" i="3" a="1"/>
  <c r="Q92" i="3" s="1"/>
  <c r="Q34" i="3" a="1"/>
  <c r="Q34" i="3" s="1"/>
  <c r="Q127" i="3" a="1"/>
  <c r="Q127" i="3" s="1"/>
  <c r="Q49" i="3" a="1"/>
  <c r="Q49" i="3" s="1"/>
  <c r="Q46" i="3" a="1"/>
  <c r="Q46" i="3" s="1"/>
  <c r="Q125" i="3" a="1"/>
  <c r="Q125" i="3" s="1"/>
  <c r="Q43" i="3" a="1"/>
  <c r="Q43" i="3" s="1"/>
  <c r="Q100" i="3" a="1"/>
  <c r="Q100" i="3" s="1"/>
  <c r="Q67" i="3" a="1"/>
  <c r="Q67" i="3" s="1"/>
  <c r="Q64" i="3" a="1"/>
  <c r="Q64" i="3" s="1"/>
  <c r="Q137" i="3" a="1"/>
  <c r="Q137" i="3" s="1"/>
  <c r="Q79" i="3" a="1"/>
  <c r="Q79" i="3" s="1"/>
  <c r="Q32" i="3" a="1"/>
  <c r="Q32" i="3" s="1"/>
  <c r="Q133" i="3" a="1"/>
  <c r="Q133" i="3" s="1"/>
  <c r="Q157" i="3" a="1"/>
  <c r="Q157" i="3" s="1"/>
  <c r="Q128" i="3" a="1"/>
  <c r="Q128" i="3" s="1"/>
  <c r="Q82" i="3" a="1"/>
  <c r="Q82" i="3" s="1"/>
  <c r="Q148" i="3" a="1"/>
  <c r="Q148" i="3" s="1"/>
  <c r="Q63" i="3" a="1"/>
  <c r="Q63" i="3" s="1"/>
  <c r="Q66" i="3" a="1"/>
  <c r="Q66" i="3" s="1"/>
  <c r="Q115" i="3" a="1"/>
  <c r="Q115" i="3" s="1"/>
  <c r="Q114" i="3" a="1"/>
  <c r="Q114" i="3" s="1"/>
  <c r="Q162" i="3" a="1"/>
  <c r="Q162" i="3" s="1"/>
  <c r="Q154" i="3" a="1"/>
  <c r="Q154" i="3" s="1"/>
  <c r="Q138" i="3" a="1"/>
  <c r="Q138" i="3" s="1"/>
  <c r="Q144" i="3" a="1"/>
  <c r="Q144" i="3" s="1"/>
  <c r="Q120" i="3" a="1"/>
  <c r="Q120" i="3" s="1"/>
  <c r="Q76" i="3" a="1"/>
  <c r="Q76" i="3" s="1"/>
  <c r="Q58" i="3" a="1"/>
  <c r="Q58" i="3" s="1"/>
  <c r="Q90" i="3" a="1"/>
  <c r="Q90" i="3" s="1"/>
  <c r="Q161" i="3" a="1"/>
  <c r="Q161" i="3" s="1"/>
  <c r="Q74" i="3" a="1"/>
  <c r="Q74" i="3" s="1"/>
  <c r="Q113" i="3" a="1"/>
  <c r="Q113" i="3" s="1"/>
  <c r="Q60" i="3" a="1"/>
  <c r="Q60" i="3" s="1"/>
  <c r="Q18" i="3" a="1"/>
  <c r="Q18" i="3" s="1"/>
  <c r="Q135" i="3" a="1"/>
  <c r="Q135" i="3" s="1"/>
  <c r="Q159" i="3" a="1"/>
  <c r="Q159" i="3" s="1"/>
  <c r="Q106" i="3" a="1"/>
  <c r="Q106" i="3" s="1"/>
  <c r="Q70" i="3" a="1"/>
  <c r="Q70" i="3" s="1"/>
  <c r="Q99" i="3" a="1"/>
  <c r="Q99" i="3" s="1"/>
  <c r="Q83" i="3" a="1"/>
  <c r="Q83" i="3" s="1"/>
  <c r="Q140" i="3" a="1"/>
  <c r="Q140" i="3" s="1"/>
  <c r="Q145" i="3" a="1"/>
  <c r="Q145" i="3" s="1"/>
  <c r="Q47" i="3" a="1"/>
  <c r="Q47" i="3" s="1"/>
  <c r="Q93" i="3" a="1"/>
  <c r="Q93" i="3" s="1"/>
  <c r="Q101" i="3" a="1"/>
  <c r="Q101" i="3" s="1"/>
  <c r="Q39" i="3" a="1"/>
  <c r="Q39" i="3" s="1"/>
  <c r="Q17" i="3" a="1"/>
  <c r="Q17" i="3" s="1"/>
  <c r="Q116" i="3" a="1"/>
  <c r="Q116" i="3" s="1"/>
  <c r="Q38" i="3" a="1"/>
  <c r="Q38" i="3" s="1"/>
  <c r="Q68" i="3" a="1"/>
  <c r="Q68" i="3" s="1"/>
  <c r="Q124" i="3" a="1"/>
  <c r="Q124" i="3" s="1"/>
  <c r="Q126" i="3" a="1"/>
  <c r="Q126" i="3" s="1"/>
  <c r="Q86" i="3" a="1"/>
  <c r="Q86" i="3" s="1"/>
  <c r="Q88" i="3" a="1"/>
  <c r="Q88" i="3" s="1"/>
  <c r="Q84" i="3" a="1"/>
  <c r="Q84" i="3" s="1"/>
  <c r="Q59" i="3" a="1"/>
  <c r="Q59" i="3" s="1"/>
  <c r="Q109" i="3" a="1"/>
  <c r="Q109" i="3" s="1"/>
  <c r="Q122" i="3" a="1"/>
  <c r="Q122" i="3" s="1"/>
  <c r="Q95" i="3" a="1"/>
  <c r="Q95" i="3" s="1"/>
  <c r="Q62" i="3" a="1"/>
  <c r="Q62" i="3" s="1"/>
  <c r="Q163" i="3" a="1"/>
  <c r="Q163" i="3" s="1"/>
  <c r="Q117" i="3" a="1"/>
  <c r="Q117" i="3" s="1"/>
  <c r="Q139" i="3" a="1"/>
  <c r="Q139" i="3" s="1"/>
  <c r="Q160" i="3" a="1"/>
  <c r="Q160" i="3" s="1"/>
  <c r="Q52" i="3" a="1"/>
  <c r="Q52" i="3" s="1"/>
  <c r="Q107" i="3" a="1"/>
  <c r="Q107" i="3" s="1"/>
  <c r="Q152" i="3" a="1"/>
  <c r="Q152" i="3" s="1"/>
  <c r="Q156" i="3" a="1"/>
  <c r="Q156" i="3" s="1"/>
  <c r="O31" i="3" a="1"/>
  <c r="O31" i="3" s="1"/>
  <c r="O98" i="3" a="1"/>
  <c r="O98" i="3" s="1"/>
  <c r="O75" i="3" a="1"/>
  <c r="O75" i="3" s="1"/>
  <c r="O123" i="3" a="1"/>
  <c r="O123" i="3" s="1"/>
  <c r="O51" i="3" a="1"/>
  <c r="O51" i="3" s="1"/>
  <c r="O102" i="3" a="1"/>
  <c r="O102" i="3" s="1"/>
  <c r="O73" i="3" a="1"/>
  <c r="O73" i="3" s="1"/>
  <c r="O87" i="3" a="1"/>
  <c r="O87" i="3" s="1"/>
  <c r="O91" i="3" a="1"/>
  <c r="O91" i="3" s="1"/>
  <c r="O81" i="3" a="1"/>
  <c r="O81" i="3" s="1"/>
  <c r="O48" i="3" a="1"/>
  <c r="O48" i="3" s="1"/>
  <c r="O35" i="3" a="1"/>
  <c r="O35" i="3" s="1"/>
  <c r="O132" i="3" a="1"/>
  <c r="O132" i="3" s="1"/>
  <c r="O71" i="3" a="1"/>
  <c r="O71" i="3" s="1"/>
  <c r="O72" i="3" a="1"/>
  <c r="O72" i="3" s="1"/>
  <c r="O147" i="3" a="1"/>
  <c r="O147" i="3" s="1"/>
  <c r="O61" i="3" a="1"/>
  <c r="O61" i="3" s="1"/>
  <c r="O97" i="3" a="1"/>
  <c r="O97" i="3" s="1"/>
  <c r="O36" i="3" a="1"/>
  <c r="O36" i="3" s="1"/>
  <c r="O56" i="3" a="1"/>
  <c r="O56" i="3" s="1"/>
  <c r="O78" i="3" a="1"/>
  <c r="O78" i="3" s="1"/>
  <c r="O40" i="3" a="1"/>
  <c r="O40" i="3" s="1"/>
  <c r="O41" i="3" a="1"/>
  <c r="O41" i="3" s="1"/>
  <c r="O69" i="3" a="1"/>
  <c r="O69" i="3" s="1"/>
  <c r="O111" i="3" a="1"/>
  <c r="O111" i="3" s="1"/>
  <c r="O104" i="3" a="1"/>
  <c r="O104" i="3" s="1"/>
  <c r="O112" i="3" a="1"/>
  <c r="O112" i="3" s="1"/>
  <c r="O105" i="3" a="1"/>
  <c r="O105" i="3" s="1"/>
  <c r="O110" i="3" a="1"/>
  <c r="O110" i="3" s="1"/>
  <c r="O149" i="3" a="1"/>
  <c r="O149" i="3" s="1"/>
  <c r="O30" i="3" a="1"/>
  <c r="O30" i="3" s="1"/>
  <c r="O29" i="3" a="1"/>
  <c r="O29" i="3" s="1"/>
  <c r="O28" i="3" a="1"/>
  <c r="O28" i="3" s="1"/>
  <c r="O27" i="3" a="1"/>
  <c r="O27" i="3" s="1"/>
  <c r="O26" i="3" a="1"/>
  <c r="O26" i="3" s="1"/>
  <c r="O25" i="3" a="1"/>
  <c r="O25" i="3" s="1"/>
  <c r="O24" i="3" a="1"/>
  <c r="O24" i="3" s="1"/>
  <c r="O23" i="3" a="1"/>
  <c r="O23" i="3" s="1"/>
  <c r="O45" i="3" a="1"/>
  <c r="O45" i="3" s="1"/>
  <c r="O22" i="3" a="1"/>
  <c r="O22" i="3" s="1"/>
  <c r="O94" i="3" a="1"/>
  <c r="O94" i="3" s="1"/>
  <c r="O57" i="3" a="1"/>
  <c r="O57" i="3" s="1"/>
  <c r="O96" i="3" a="1"/>
  <c r="O96" i="3" s="1"/>
  <c r="O65" i="3" a="1"/>
  <c r="O65" i="3" s="1"/>
  <c r="O54" i="3" a="1"/>
  <c r="O54" i="3" s="1"/>
  <c r="O151" i="3" a="1"/>
  <c r="O151" i="3" s="1"/>
  <c r="O119" i="3" a="1"/>
  <c r="O119" i="3" s="1"/>
  <c r="O121" i="3" a="1"/>
  <c r="O121" i="3" s="1"/>
  <c r="O131" i="3" a="1"/>
  <c r="O131" i="3" s="1"/>
  <c r="O153" i="3" a="1"/>
  <c r="O153" i="3" s="1"/>
  <c r="O155" i="3" a="1"/>
  <c r="O155" i="3" s="1"/>
  <c r="O42" i="3" a="1"/>
  <c r="O42" i="3" s="1"/>
  <c r="O118" i="3" a="1"/>
  <c r="O118" i="3" s="1"/>
  <c r="O77" i="3" a="1"/>
  <c r="O77" i="3" s="1"/>
  <c r="O146" i="3" a="1"/>
  <c r="O146" i="3" s="1"/>
  <c r="O85" i="3" a="1"/>
  <c r="O85" i="3" s="1"/>
  <c r="O53" i="3" a="1"/>
  <c r="O53" i="3" s="1"/>
  <c r="O80" i="3" a="1"/>
  <c r="O80" i="3" s="1"/>
  <c r="O21" i="3" a="1"/>
  <c r="O21" i="3" s="1"/>
  <c r="O33" i="3" a="1"/>
  <c r="O33" i="3" s="1"/>
  <c r="O108" i="3" a="1"/>
  <c r="O108" i="3" s="1"/>
  <c r="O50" i="3" a="1"/>
  <c r="O50" i="3" s="1"/>
  <c r="O130" i="3" a="1"/>
  <c r="O130" i="3" s="1"/>
  <c r="O44" i="3" a="1"/>
  <c r="O44" i="3" s="1"/>
  <c r="O20" i="3" a="1"/>
  <c r="O20" i="3" s="1"/>
  <c r="O37" i="3" a="1"/>
  <c r="O37" i="3" s="1"/>
  <c r="O141" i="3" a="1"/>
  <c r="O141" i="3" s="1"/>
  <c r="O19" i="3" a="1"/>
  <c r="O19" i="3" s="1"/>
  <c r="O129" i="3" a="1"/>
  <c r="O129" i="3" s="1"/>
  <c r="O150" i="3" a="1"/>
  <c r="O150" i="3" s="1"/>
  <c r="O134" i="3" a="1"/>
  <c r="O134" i="3" s="1"/>
  <c r="O143" i="3" a="1"/>
  <c r="O143" i="3" s="1"/>
  <c r="O89" i="3" a="1"/>
  <c r="O89" i="3" s="1"/>
  <c r="O103" i="3" a="1"/>
  <c r="O103" i="3" s="1"/>
  <c r="O158" i="3" a="1"/>
  <c r="O158" i="3" s="1"/>
  <c r="O142" i="3" a="1"/>
  <c r="O142" i="3" s="1"/>
  <c r="O136" i="3" a="1"/>
  <c r="O136" i="3" s="1"/>
  <c r="O55" i="3" a="1"/>
  <c r="O55" i="3" s="1"/>
  <c r="O92" i="3" a="1"/>
  <c r="O92" i="3" s="1"/>
  <c r="O34" i="3" a="1"/>
  <c r="O34" i="3" s="1"/>
  <c r="O127" i="3" a="1"/>
  <c r="O127" i="3" s="1"/>
  <c r="O49" i="3" a="1"/>
  <c r="O49" i="3" s="1"/>
  <c r="O46" i="3" a="1"/>
  <c r="O46" i="3" s="1"/>
  <c r="O125" i="3" a="1"/>
  <c r="O125" i="3" s="1"/>
  <c r="O43" i="3" a="1"/>
  <c r="O43" i="3" s="1"/>
  <c r="O100" i="3" a="1"/>
  <c r="O100" i="3" s="1"/>
  <c r="O67" i="3" a="1"/>
  <c r="O67" i="3" s="1"/>
  <c r="O64" i="3" a="1"/>
  <c r="O64" i="3" s="1"/>
  <c r="O137" i="3" a="1"/>
  <c r="O137" i="3" s="1"/>
  <c r="O79" i="3" a="1"/>
  <c r="O79" i="3" s="1"/>
  <c r="O32" i="3" a="1"/>
  <c r="O32" i="3" s="1"/>
  <c r="O133" i="3" a="1"/>
  <c r="O133" i="3" s="1"/>
  <c r="O157" i="3" a="1"/>
  <c r="O157" i="3" s="1"/>
  <c r="O128" i="3" a="1"/>
  <c r="O128" i="3" s="1"/>
  <c r="O82" i="3" a="1"/>
  <c r="O82" i="3" s="1"/>
  <c r="O148" i="3" a="1"/>
  <c r="O148" i="3" s="1"/>
  <c r="O63" i="3" a="1"/>
  <c r="O63" i="3" s="1"/>
  <c r="O66" i="3" a="1"/>
  <c r="O66" i="3" s="1"/>
  <c r="O115" i="3" a="1"/>
  <c r="O115" i="3" s="1"/>
  <c r="O114" i="3" a="1"/>
  <c r="O114" i="3" s="1"/>
  <c r="O162" i="3" a="1"/>
  <c r="O162" i="3" s="1"/>
  <c r="O154" i="3" a="1"/>
  <c r="O154" i="3" s="1"/>
  <c r="O138" i="3" a="1"/>
  <c r="O138" i="3" s="1"/>
  <c r="O144" i="3" a="1"/>
  <c r="O144" i="3" s="1"/>
  <c r="O120" i="3" a="1"/>
  <c r="O120" i="3" s="1"/>
  <c r="O76" i="3" a="1"/>
  <c r="O76" i="3" s="1"/>
  <c r="O58" i="3" a="1"/>
  <c r="O58" i="3" s="1"/>
  <c r="O90" i="3" a="1"/>
  <c r="O90" i="3" s="1"/>
  <c r="O161" i="3" a="1"/>
  <c r="O161" i="3" s="1"/>
  <c r="O74" i="3" a="1"/>
  <c r="O74" i="3" s="1"/>
  <c r="O113" i="3" a="1"/>
  <c r="O113" i="3" s="1"/>
  <c r="O60" i="3" a="1"/>
  <c r="O60" i="3" s="1"/>
  <c r="O18" i="3" a="1"/>
  <c r="O18" i="3" s="1"/>
  <c r="O135" i="3" a="1"/>
  <c r="O135" i="3" s="1"/>
  <c r="O159" i="3" a="1"/>
  <c r="O159" i="3" s="1"/>
  <c r="O106" i="3" a="1"/>
  <c r="O106" i="3" s="1"/>
  <c r="O70" i="3" a="1"/>
  <c r="O70" i="3" s="1"/>
  <c r="O99" i="3" a="1"/>
  <c r="O99" i="3" s="1"/>
  <c r="O83" i="3" a="1"/>
  <c r="O83" i="3" s="1"/>
  <c r="O140" i="3" a="1"/>
  <c r="O140" i="3" s="1"/>
  <c r="O145" i="3" a="1"/>
  <c r="O145" i="3" s="1"/>
  <c r="O47" i="3" a="1"/>
  <c r="O47" i="3" s="1"/>
  <c r="O93" i="3" a="1"/>
  <c r="O93" i="3" s="1"/>
  <c r="O101" i="3" a="1"/>
  <c r="O101" i="3" s="1"/>
  <c r="O39" i="3" a="1"/>
  <c r="O39" i="3" s="1"/>
  <c r="O17" i="3" a="1"/>
  <c r="O17" i="3" s="1"/>
  <c r="O116" i="3" a="1"/>
  <c r="O116" i="3" s="1"/>
  <c r="O38" i="3" a="1"/>
  <c r="O38" i="3" s="1"/>
  <c r="O68" i="3" a="1"/>
  <c r="O68" i="3" s="1"/>
  <c r="O124" i="3" a="1"/>
  <c r="O124" i="3" s="1"/>
  <c r="O126" i="3" a="1"/>
  <c r="O126" i="3" s="1"/>
  <c r="O86" i="3" a="1"/>
  <c r="O86" i="3" s="1"/>
  <c r="O88" i="3" a="1"/>
  <c r="O88" i="3" s="1"/>
  <c r="O84" i="3" a="1"/>
  <c r="O84" i="3" s="1"/>
  <c r="O59" i="3" a="1"/>
  <c r="O59" i="3" s="1"/>
  <c r="O109" i="3" a="1"/>
  <c r="O109" i="3" s="1"/>
  <c r="O122" i="3" a="1"/>
  <c r="O122" i="3" s="1"/>
  <c r="O95" i="3" a="1"/>
  <c r="O95" i="3" s="1"/>
  <c r="O62" i="3" a="1"/>
  <c r="O62" i="3" s="1"/>
  <c r="O163" i="3" a="1"/>
  <c r="O163" i="3" s="1"/>
  <c r="O117" i="3" a="1"/>
  <c r="O117" i="3" s="1"/>
  <c r="O139" i="3" a="1"/>
  <c r="O139" i="3" s="1"/>
  <c r="O160" i="3" a="1"/>
  <c r="O160" i="3" s="1"/>
  <c r="O52" i="3" a="1"/>
  <c r="O52" i="3" s="1"/>
  <c r="O107" i="3" a="1"/>
  <c r="O107" i="3" s="1"/>
  <c r="O152" i="3" a="1"/>
  <c r="O152" i="3" s="1"/>
  <c r="O156" i="3" a="1"/>
  <c r="O156" i="3" s="1"/>
  <c r="H32" i="3" l="1"/>
  <c r="H146" i="3"/>
  <c r="I146" i="3" s="1"/>
  <c r="K146" i="3" s="1"/>
  <c r="F146" i="3" s="1"/>
  <c r="H155" i="3"/>
  <c r="I155" i="3" s="1"/>
  <c r="K155" i="3" s="1"/>
  <c r="F155" i="3" s="1"/>
  <c r="H119" i="3"/>
  <c r="I119" i="3" s="1"/>
  <c r="K119" i="3" s="1"/>
  <c r="F119" i="3" s="1"/>
  <c r="H96" i="3"/>
  <c r="I96" i="3" s="1"/>
  <c r="K96" i="3" s="1"/>
  <c r="F96" i="3" s="1"/>
  <c r="H45" i="3"/>
  <c r="I45" i="3" s="1"/>
  <c r="K45" i="3" s="1"/>
  <c r="F45" i="3" s="1"/>
  <c r="H26" i="3"/>
  <c r="I26" i="3" s="1"/>
  <c r="K26" i="3" s="1"/>
  <c r="F26" i="3" s="1"/>
  <c r="H30" i="3"/>
  <c r="I30" i="3" s="1"/>
  <c r="K30" i="3" s="1"/>
  <c r="F30" i="3" s="1"/>
  <c r="H112" i="3"/>
  <c r="I112" i="3" s="1"/>
  <c r="K112" i="3" s="1"/>
  <c r="F112" i="3" s="1"/>
  <c r="H41" i="3"/>
  <c r="I41" i="3" s="1"/>
  <c r="K41" i="3" s="1"/>
  <c r="F41" i="3" s="1"/>
  <c r="H147" i="3"/>
  <c r="I147" i="3" s="1"/>
  <c r="K147" i="3" s="1"/>
  <c r="F147" i="3" s="1"/>
  <c r="H35" i="3"/>
  <c r="I35" i="3" s="1"/>
  <c r="K35" i="3" s="1"/>
  <c r="F35" i="3" s="1"/>
  <c r="H87" i="3"/>
  <c r="I87" i="3" s="1"/>
  <c r="K87" i="3" s="1"/>
  <c r="F87" i="3" s="1"/>
  <c r="H123" i="3"/>
  <c r="I123" i="3" s="1"/>
  <c r="K123" i="3" s="1"/>
  <c r="F123" i="3" s="1"/>
  <c r="H31" i="3"/>
  <c r="I31" i="3" s="1"/>
  <c r="K31" i="3" s="1"/>
  <c r="F31" i="3" s="1"/>
  <c r="H98" i="3"/>
  <c r="I98" i="3" s="1"/>
  <c r="K98" i="3" s="1"/>
  <c r="F98" i="3" s="1"/>
  <c r="H85" i="3"/>
  <c r="I85" i="3" s="1"/>
  <c r="K85" i="3" s="1"/>
  <c r="F85" i="3" s="1"/>
  <c r="H42" i="3"/>
  <c r="I42" i="3" s="1"/>
  <c r="K42" i="3" s="1"/>
  <c r="F42" i="3" s="1"/>
  <c r="H22" i="3"/>
  <c r="I22" i="3" s="1"/>
  <c r="K22" i="3" s="1"/>
  <c r="F22" i="3" s="1"/>
  <c r="H25" i="3"/>
  <c r="I25" i="3" s="1"/>
  <c r="K25" i="3" s="1"/>
  <c r="F25" i="3" s="1"/>
  <c r="H29" i="3"/>
  <c r="I29" i="3" s="1"/>
  <c r="K29" i="3" s="1"/>
  <c r="F29" i="3" s="1"/>
  <c r="H105" i="3"/>
  <c r="I105" i="3" s="1"/>
  <c r="K105" i="3" s="1"/>
  <c r="F105" i="3" s="1"/>
  <c r="H69" i="3"/>
  <c r="I69" i="3" s="1"/>
  <c r="K69" i="3" s="1"/>
  <c r="F69" i="3" s="1"/>
  <c r="H132" i="3"/>
  <c r="I132" i="3" s="1"/>
  <c r="K132" i="3" s="1"/>
  <c r="F132" i="3" s="1"/>
  <c r="H91" i="3"/>
  <c r="I91" i="3" s="1"/>
  <c r="K91" i="3" s="1"/>
  <c r="F91" i="3" s="1"/>
  <c r="H51" i="3"/>
  <c r="I51" i="3" s="1"/>
  <c r="K51" i="3" s="1"/>
  <c r="F51" i="3" s="1"/>
  <c r="H118" i="3"/>
  <c r="I118" i="3" s="1"/>
  <c r="K118" i="3" s="1"/>
  <c r="F118" i="3" s="1"/>
  <c r="H131" i="3"/>
  <c r="I131" i="3" s="1"/>
  <c r="K131" i="3" s="1"/>
  <c r="F131" i="3" s="1"/>
  <c r="H54" i="3"/>
  <c r="I54" i="3" s="1"/>
  <c r="K54" i="3" s="1"/>
  <c r="F54" i="3" s="1"/>
  <c r="H94" i="3"/>
  <c r="I94" i="3" s="1"/>
  <c r="K94" i="3" s="1"/>
  <c r="F94" i="3" s="1"/>
  <c r="H24" i="3"/>
  <c r="I24" i="3" s="1"/>
  <c r="K24" i="3" s="1"/>
  <c r="F24" i="3" s="1"/>
  <c r="H28" i="3"/>
  <c r="I28" i="3" s="1"/>
  <c r="K28" i="3" s="1"/>
  <c r="F28" i="3" s="1"/>
  <c r="H110" i="3"/>
  <c r="I110" i="3" s="1"/>
  <c r="K110" i="3" s="1"/>
  <c r="F110" i="3" s="1"/>
  <c r="H111" i="3"/>
  <c r="I111" i="3" s="1"/>
  <c r="K111" i="3" s="1"/>
  <c r="F111" i="3" s="1"/>
  <c r="H78" i="3"/>
  <c r="I78" i="3" s="1"/>
  <c r="K78" i="3" s="1"/>
  <c r="F78" i="3" s="1"/>
  <c r="H97" i="3"/>
  <c r="I97" i="3" s="1"/>
  <c r="K97" i="3" s="1"/>
  <c r="F97" i="3" s="1"/>
  <c r="H71" i="3"/>
  <c r="I71" i="3" s="1"/>
  <c r="K71" i="3" s="1"/>
  <c r="F71" i="3" s="1"/>
  <c r="H102" i="3"/>
  <c r="I102" i="3" s="1"/>
  <c r="K102" i="3" s="1"/>
  <c r="F102" i="3" s="1"/>
  <c r="H104" i="3"/>
  <c r="I104" i="3" s="1"/>
  <c r="K104" i="3" s="1"/>
  <c r="F104" i="3" s="1"/>
  <c r="H72" i="3"/>
  <c r="I72" i="3" s="1"/>
  <c r="K72" i="3" s="1"/>
  <c r="F72" i="3" s="1"/>
  <c r="H73" i="3"/>
  <c r="I73" i="3" s="1"/>
  <c r="K73" i="3" s="1"/>
  <c r="F73" i="3" s="1"/>
  <c r="H75" i="3"/>
  <c r="I75" i="3" s="1"/>
  <c r="K75" i="3" s="1"/>
  <c r="F75" i="3" s="1"/>
  <c r="H77" i="3"/>
  <c r="I77" i="3" s="1"/>
  <c r="K77" i="3" s="1"/>
  <c r="F77" i="3" s="1"/>
  <c r="H153" i="3"/>
  <c r="I153" i="3" s="1"/>
  <c r="K153" i="3" s="1"/>
  <c r="F153" i="3" s="1"/>
  <c r="H151" i="3"/>
  <c r="I151" i="3" s="1"/>
  <c r="K151" i="3" s="1"/>
  <c r="F151" i="3" s="1"/>
  <c r="H23" i="3"/>
  <c r="I23" i="3" s="1"/>
  <c r="H27" i="3"/>
  <c r="I27" i="3" s="1"/>
  <c r="K27" i="3" s="1"/>
  <c r="F27" i="3" s="1"/>
  <c r="H149" i="3"/>
  <c r="I149" i="3" s="1"/>
  <c r="K149" i="3" s="1"/>
  <c r="F149" i="3" s="1"/>
  <c r="H65" i="3"/>
  <c r="H121" i="3"/>
  <c r="H56" i="3"/>
  <c r="H57" i="3"/>
  <c r="H61" i="3"/>
  <c r="H81" i="3"/>
  <c r="I81" i="3" s="1"/>
  <c r="K81" i="3" s="1"/>
  <c r="F81" i="3" s="1"/>
  <c r="H40" i="3"/>
  <c r="H36" i="3"/>
  <c r="H48" i="3"/>
  <c r="H152" i="3"/>
  <c r="I152" i="3" s="1"/>
  <c r="K152" i="3" s="1"/>
  <c r="F152" i="3" s="1"/>
  <c r="H107" i="3"/>
  <c r="I107" i="3" s="1"/>
  <c r="K107" i="3" s="1"/>
  <c r="F107" i="3" s="1"/>
  <c r="H52" i="3"/>
  <c r="I52" i="3" s="1"/>
  <c r="K52" i="3" s="1"/>
  <c r="F52" i="3" s="1"/>
  <c r="H160" i="3"/>
  <c r="I160" i="3" s="1"/>
  <c r="K160" i="3" s="1"/>
  <c r="F160" i="3" s="1"/>
  <c r="H139" i="3"/>
  <c r="I139" i="3" s="1"/>
  <c r="K139" i="3" s="1"/>
  <c r="F139" i="3" s="1"/>
  <c r="H117" i="3"/>
  <c r="I117" i="3" s="1"/>
  <c r="K117" i="3" s="1"/>
  <c r="F117" i="3" s="1"/>
  <c r="H163" i="3"/>
  <c r="I163" i="3" s="1"/>
  <c r="K163" i="3" s="1"/>
  <c r="F163" i="3" s="1"/>
  <c r="H62" i="3"/>
  <c r="I62" i="3" s="1"/>
  <c r="K62" i="3" s="1"/>
  <c r="F62" i="3" s="1"/>
  <c r="H95" i="3"/>
  <c r="I95" i="3" s="1"/>
  <c r="K95" i="3" s="1"/>
  <c r="F95" i="3" s="1"/>
  <c r="H122" i="3"/>
  <c r="I122" i="3" s="1"/>
  <c r="K122" i="3" s="1"/>
  <c r="F122" i="3" s="1"/>
  <c r="H109" i="3"/>
  <c r="I109" i="3" s="1"/>
  <c r="K109" i="3" s="1"/>
  <c r="F109" i="3" s="1"/>
  <c r="H59" i="3"/>
  <c r="I59" i="3" s="1"/>
  <c r="K59" i="3" s="1"/>
  <c r="F59" i="3" s="1"/>
  <c r="H84" i="3"/>
  <c r="I84" i="3" s="1"/>
  <c r="K84" i="3" s="1"/>
  <c r="F84" i="3" s="1"/>
  <c r="H88" i="3"/>
  <c r="I88" i="3" s="1"/>
  <c r="K88" i="3" s="1"/>
  <c r="F88" i="3" s="1"/>
  <c r="H86" i="3"/>
  <c r="I86" i="3" s="1"/>
  <c r="K86" i="3" s="1"/>
  <c r="F86" i="3" s="1"/>
  <c r="H126" i="3"/>
  <c r="I126" i="3" s="1"/>
  <c r="K126" i="3" s="1"/>
  <c r="F126" i="3" s="1"/>
  <c r="H124" i="3"/>
  <c r="I124" i="3" s="1"/>
  <c r="K124" i="3" s="1"/>
  <c r="F124" i="3" s="1"/>
  <c r="H68" i="3"/>
  <c r="I68" i="3" s="1"/>
  <c r="K68" i="3" s="1"/>
  <c r="F68" i="3" s="1"/>
  <c r="H38" i="3"/>
  <c r="I38" i="3" s="1"/>
  <c r="K38" i="3" s="1"/>
  <c r="F38" i="3" s="1"/>
  <c r="H116" i="3"/>
  <c r="I116" i="3" s="1"/>
  <c r="K116" i="3" s="1"/>
  <c r="F116" i="3" s="1"/>
  <c r="H17" i="3"/>
  <c r="I17" i="3" s="1"/>
  <c r="K17" i="3" s="1"/>
  <c r="F17" i="3" s="1"/>
  <c r="H39" i="3"/>
  <c r="I39" i="3" s="1"/>
  <c r="K39" i="3" s="1"/>
  <c r="F39" i="3" s="1"/>
  <c r="H101" i="3"/>
  <c r="I101" i="3" s="1"/>
  <c r="K101" i="3" s="1"/>
  <c r="F101" i="3" s="1"/>
  <c r="H93" i="3"/>
  <c r="I93" i="3" s="1"/>
  <c r="K93" i="3" s="1"/>
  <c r="F93" i="3" s="1"/>
  <c r="H47" i="3"/>
  <c r="I47" i="3" s="1"/>
  <c r="K47" i="3" s="1"/>
  <c r="F47" i="3" s="1"/>
  <c r="H145" i="3"/>
  <c r="I145" i="3" s="1"/>
  <c r="K145" i="3" s="1"/>
  <c r="F145" i="3" s="1"/>
  <c r="H140" i="3"/>
  <c r="I140" i="3" s="1"/>
  <c r="K140" i="3" s="1"/>
  <c r="F140" i="3" s="1"/>
  <c r="H83" i="3"/>
  <c r="I83" i="3" s="1"/>
  <c r="K83" i="3" s="1"/>
  <c r="F83" i="3" s="1"/>
  <c r="H99" i="3"/>
  <c r="I99" i="3" s="1"/>
  <c r="K99" i="3" s="1"/>
  <c r="F99" i="3" s="1"/>
  <c r="H70" i="3"/>
  <c r="I70" i="3" s="1"/>
  <c r="K70" i="3" s="1"/>
  <c r="F70" i="3" s="1"/>
  <c r="H106" i="3"/>
  <c r="I106" i="3" s="1"/>
  <c r="K106" i="3" s="1"/>
  <c r="F106" i="3" s="1"/>
  <c r="H159" i="3"/>
  <c r="I159" i="3" s="1"/>
  <c r="K159" i="3" s="1"/>
  <c r="F159" i="3" s="1"/>
  <c r="H135" i="3"/>
  <c r="I135" i="3" s="1"/>
  <c r="K135" i="3" s="1"/>
  <c r="F135" i="3" s="1"/>
  <c r="H18" i="3"/>
  <c r="I18" i="3" s="1"/>
  <c r="K18" i="3" s="1"/>
  <c r="F18" i="3" s="1"/>
  <c r="H60" i="3"/>
  <c r="I60" i="3" s="1"/>
  <c r="K60" i="3" s="1"/>
  <c r="F60" i="3" s="1"/>
  <c r="H113" i="3"/>
  <c r="I113" i="3" s="1"/>
  <c r="K113" i="3" s="1"/>
  <c r="F113" i="3" s="1"/>
  <c r="H74" i="3"/>
  <c r="I74" i="3" s="1"/>
  <c r="K74" i="3" s="1"/>
  <c r="F74" i="3" s="1"/>
  <c r="H161" i="3"/>
  <c r="I161" i="3" s="1"/>
  <c r="K161" i="3" s="1"/>
  <c r="F161" i="3" s="1"/>
  <c r="H90" i="3"/>
  <c r="I90" i="3" s="1"/>
  <c r="K90" i="3" s="1"/>
  <c r="F90" i="3" s="1"/>
  <c r="H58" i="3"/>
  <c r="I58" i="3" s="1"/>
  <c r="K58" i="3" s="1"/>
  <c r="F58" i="3" s="1"/>
  <c r="H76" i="3"/>
  <c r="I76" i="3" s="1"/>
  <c r="K76" i="3" s="1"/>
  <c r="F76" i="3" s="1"/>
  <c r="H120" i="3"/>
  <c r="I120" i="3" s="1"/>
  <c r="K120" i="3" s="1"/>
  <c r="F120" i="3" s="1"/>
  <c r="H144" i="3"/>
  <c r="I144" i="3" s="1"/>
  <c r="K144" i="3" s="1"/>
  <c r="F144" i="3" s="1"/>
  <c r="H138" i="3"/>
  <c r="I138" i="3" s="1"/>
  <c r="K138" i="3" s="1"/>
  <c r="F138" i="3" s="1"/>
  <c r="H154" i="3"/>
  <c r="I154" i="3" s="1"/>
  <c r="K154" i="3" s="1"/>
  <c r="F154" i="3" s="1"/>
  <c r="H162" i="3"/>
  <c r="I162" i="3" s="1"/>
  <c r="K162" i="3" s="1"/>
  <c r="F162" i="3" s="1"/>
  <c r="H114" i="3"/>
  <c r="I114" i="3" s="1"/>
  <c r="K114" i="3" s="1"/>
  <c r="F114" i="3" s="1"/>
  <c r="H115" i="3"/>
  <c r="I115" i="3" s="1"/>
  <c r="K115" i="3" s="1"/>
  <c r="F115" i="3" s="1"/>
  <c r="H66" i="3"/>
  <c r="I66" i="3" s="1"/>
  <c r="K66" i="3" s="1"/>
  <c r="F66" i="3" s="1"/>
  <c r="H63" i="3"/>
  <c r="I63" i="3" s="1"/>
  <c r="K63" i="3" s="1"/>
  <c r="F63" i="3" s="1"/>
  <c r="H148" i="3"/>
  <c r="I148" i="3" s="1"/>
  <c r="K148" i="3" s="1"/>
  <c r="F148" i="3" s="1"/>
  <c r="H82" i="3"/>
  <c r="I82" i="3" s="1"/>
  <c r="K82" i="3" s="1"/>
  <c r="F82" i="3" s="1"/>
  <c r="H128" i="3"/>
  <c r="I128" i="3" s="1"/>
  <c r="K128" i="3" s="1"/>
  <c r="F128" i="3" s="1"/>
  <c r="H157" i="3"/>
  <c r="I157" i="3" s="1"/>
  <c r="K157" i="3" s="1"/>
  <c r="F157" i="3" s="1"/>
  <c r="H133" i="3"/>
  <c r="I133" i="3" s="1"/>
  <c r="K133" i="3" s="1"/>
  <c r="F133" i="3" s="1"/>
  <c r="I32" i="3"/>
  <c r="K32" i="3" s="1"/>
  <c r="F32" i="3" s="1"/>
  <c r="H79" i="3"/>
  <c r="I79" i="3" s="1"/>
  <c r="K79" i="3" s="1"/>
  <c r="F79" i="3" s="1"/>
  <c r="H137" i="3"/>
  <c r="I137" i="3" s="1"/>
  <c r="K137" i="3" s="1"/>
  <c r="F137" i="3" s="1"/>
  <c r="H64" i="3"/>
  <c r="I64" i="3" s="1"/>
  <c r="K64" i="3" s="1"/>
  <c r="F64" i="3" s="1"/>
  <c r="H67" i="3"/>
  <c r="I67" i="3" s="1"/>
  <c r="K67" i="3" s="1"/>
  <c r="F67" i="3" s="1"/>
  <c r="H100" i="3"/>
  <c r="I100" i="3" s="1"/>
  <c r="K100" i="3" s="1"/>
  <c r="F100" i="3" s="1"/>
  <c r="H43" i="3"/>
  <c r="I43" i="3" s="1"/>
  <c r="K43" i="3" s="1"/>
  <c r="F43" i="3" s="1"/>
  <c r="H125" i="3"/>
  <c r="I125" i="3" s="1"/>
  <c r="K125" i="3" s="1"/>
  <c r="F125" i="3" s="1"/>
  <c r="H46" i="3"/>
  <c r="I46" i="3" s="1"/>
  <c r="K46" i="3" s="1"/>
  <c r="F46" i="3" s="1"/>
  <c r="H49" i="3"/>
  <c r="I49" i="3" s="1"/>
  <c r="K49" i="3" s="1"/>
  <c r="F49" i="3" s="1"/>
  <c r="H127" i="3"/>
  <c r="I127" i="3" s="1"/>
  <c r="K127" i="3" s="1"/>
  <c r="F127" i="3" s="1"/>
  <c r="H34" i="3"/>
  <c r="I34" i="3" s="1"/>
  <c r="K34" i="3" s="1"/>
  <c r="F34" i="3" s="1"/>
  <c r="H92" i="3"/>
  <c r="I92" i="3" s="1"/>
  <c r="K92" i="3" s="1"/>
  <c r="F92" i="3" s="1"/>
  <c r="H55" i="3"/>
  <c r="I55" i="3" s="1"/>
  <c r="K55" i="3" s="1"/>
  <c r="F55" i="3" s="1"/>
  <c r="H136" i="3"/>
  <c r="I136" i="3" s="1"/>
  <c r="K136" i="3" s="1"/>
  <c r="F136" i="3" s="1"/>
  <c r="H142" i="3"/>
  <c r="I142" i="3" s="1"/>
  <c r="K142" i="3" s="1"/>
  <c r="F142" i="3" s="1"/>
  <c r="H158" i="3"/>
  <c r="I158" i="3" s="1"/>
  <c r="K158" i="3" s="1"/>
  <c r="F158" i="3" s="1"/>
  <c r="H103" i="3"/>
  <c r="I103" i="3" s="1"/>
  <c r="K103" i="3" s="1"/>
  <c r="F103" i="3" s="1"/>
  <c r="H89" i="3"/>
  <c r="I89" i="3" s="1"/>
  <c r="K89" i="3" s="1"/>
  <c r="F89" i="3" s="1"/>
  <c r="H143" i="3"/>
  <c r="I143" i="3" s="1"/>
  <c r="K143" i="3" s="1"/>
  <c r="F143" i="3" s="1"/>
  <c r="H134" i="3"/>
  <c r="I134" i="3" s="1"/>
  <c r="K134" i="3" s="1"/>
  <c r="F134" i="3" s="1"/>
  <c r="H150" i="3"/>
  <c r="I150" i="3" s="1"/>
  <c r="K150" i="3" s="1"/>
  <c r="F150" i="3" s="1"/>
  <c r="H129" i="3"/>
  <c r="I129" i="3" s="1"/>
  <c r="K129" i="3" s="1"/>
  <c r="F129" i="3" s="1"/>
  <c r="H19" i="3"/>
  <c r="I19" i="3" s="1"/>
  <c r="K19" i="3" s="1"/>
  <c r="F19" i="3" s="1"/>
  <c r="H141" i="3"/>
  <c r="I141" i="3" s="1"/>
  <c r="K141" i="3" s="1"/>
  <c r="F141" i="3" s="1"/>
  <c r="H37" i="3"/>
  <c r="I37" i="3" s="1"/>
  <c r="K37" i="3" s="1"/>
  <c r="F37" i="3" s="1"/>
  <c r="H20" i="3"/>
  <c r="I20" i="3" s="1"/>
  <c r="K20" i="3" s="1"/>
  <c r="F20" i="3" s="1"/>
  <c r="H44" i="3"/>
  <c r="I44" i="3" s="1"/>
  <c r="K44" i="3" s="1"/>
  <c r="F44" i="3" s="1"/>
  <c r="H130" i="3"/>
  <c r="I130" i="3" s="1"/>
  <c r="K130" i="3" s="1"/>
  <c r="F130" i="3" s="1"/>
  <c r="H50" i="3"/>
  <c r="I50" i="3" s="1"/>
  <c r="K50" i="3" s="1"/>
  <c r="F50" i="3" s="1"/>
  <c r="H108" i="3"/>
  <c r="I108" i="3" s="1"/>
  <c r="K108" i="3" s="1"/>
  <c r="F108" i="3" s="1"/>
  <c r="H33" i="3"/>
  <c r="I33" i="3" s="1"/>
  <c r="K33" i="3" s="1"/>
  <c r="F33" i="3" s="1"/>
  <c r="H21" i="3"/>
  <c r="I21" i="3" s="1"/>
  <c r="K21" i="3" s="1"/>
  <c r="F21" i="3" s="1"/>
  <c r="H80" i="3"/>
  <c r="I80" i="3" s="1"/>
  <c r="K80" i="3" s="1"/>
  <c r="F80" i="3" s="1"/>
  <c r="H53" i="3"/>
  <c r="I53" i="3" s="1"/>
  <c r="K53" i="3" s="1"/>
  <c r="F53" i="3" s="1"/>
  <c r="H156" i="3"/>
  <c r="I156" i="3" s="1"/>
  <c r="K156" i="3" s="1"/>
  <c r="F156" i="3" s="1"/>
  <c r="K23" i="3" l="1"/>
  <c r="F23" i="3" s="1"/>
  <c r="I36" i="3"/>
  <c r="K36" i="3" s="1"/>
  <c r="F36" i="3" s="1"/>
  <c r="I61" i="3"/>
  <c r="K61" i="3" s="1"/>
  <c r="F61" i="3" s="1"/>
  <c r="I56" i="3"/>
  <c r="K56" i="3" s="1"/>
  <c r="F56" i="3" s="1"/>
  <c r="I121" i="3"/>
  <c r="K121" i="3" s="1"/>
  <c r="F121" i="3" s="1"/>
  <c r="I40" i="3"/>
  <c r="K40" i="3" s="1"/>
  <c r="F40" i="3" s="1"/>
  <c r="I57" i="3"/>
  <c r="K57" i="3" s="1"/>
  <c r="F57" i="3" s="1"/>
  <c r="I48" i="3"/>
  <c r="K48" i="3" s="1"/>
  <c r="F48" i="3" s="1"/>
  <c r="I65" i="3"/>
  <c r="K65" i="3" s="1"/>
  <c r="F6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BRIGNON Jean-Marc</author>
  </authors>
  <commentList>
    <comment ref="P42" authorId="0" shapeId="0" xr:uid="{94ADD99B-FCF2-4170-A16D-52746F9F913F}">
      <text>
        <r>
          <rPr>
            <b/>
            <sz val="9"/>
            <color indexed="81"/>
            <rFont val="Tahoma"/>
            <family val="2"/>
          </rPr>
          <t>BRIGNON Jean-Marc:</t>
        </r>
        <r>
          <rPr>
            <sz val="9"/>
            <color indexed="81"/>
            <rFont val="Tahoma"/>
            <family val="2"/>
          </rPr>
          <t xml:space="preserve">
Corrigé par Cynthiamail du 26/11 suite erreur San
</t>
        </r>
      </text>
    </comment>
    <comment ref="P52" authorId="0" shapeId="0" xr:uid="{0497F5FB-D22E-4667-9945-8C6B06D7370D}">
      <text>
        <r>
          <rPr>
            <b/>
            <sz val="9"/>
            <color indexed="81"/>
            <rFont val="Tahoma"/>
            <family val="2"/>
          </rPr>
          <t>BRIGNON Jean-Marc:</t>
        </r>
        <r>
          <rPr>
            <sz val="9"/>
            <color indexed="81"/>
            <rFont val="Tahoma"/>
            <family val="2"/>
          </rPr>
          <t xml:space="preserve">
Corrigé par Cynthiamail du 26/11 suite erreur San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<sst xmlns="http://schemas.openxmlformats.org/spreadsheetml/2006/main" count="855" uniqueCount="350">
  <si>
    <t>PSEE</t>
  </si>
  <si>
    <t>7440-38-2</t>
  </si>
  <si>
    <t>7440-50-8</t>
  </si>
  <si>
    <t>7440-66-6</t>
  </si>
  <si>
    <t>83164-33-4</t>
  </si>
  <si>
    <t>67129-08-2</t>
  </si>
  <si>
    <t>15545-48-9</t>
  </si>
  <si>
    <t>7440-47-3</t>
  </si>
  <si>
    <t>40487-42-1</t>
  </si>
  <si>
    <t>111991-09-4</t>
  </si>
  <si>
    <t>61-82-5</t>
  </si>
  <si>
    <t>121552-61-2</t>
  </si>
  <si>
    <t>1066-51-9</t>
  </si>
  <si>
    <t>1071-83-6</t>
  </si>
  <si>
    <t>188425-85-6</t>
  </si>
  <si>
    <t>25057-89-0</t>
  </si>
  <si>
    <t>108-62-3</t>
  </si>
  <si>
    <t>107534-96-3</t>
  </si>
  <si>
    <t>94-75-7</t>
  </si>
  <si>
    <t>138261-41-3</t>
  </si>
  <si>
    <t>94-74-6</t>
  </si>
  <si>
    <t>131860-33-8</t>
  </si>
  <si>
    <t>126-73-8</t>
  </si>
  <si>
    <t>1330-20-7</t>
  </si>
  <si>
    <t>92-52-4</t>
  </si>
  <si>
    <t>19666-30-9</t>
  </si>
  <si>
    <t>148-79-8</t>
  </si>
  <si>
    <t>101-21-3</t>
  </si>
  <si>
    <t>36734-19-7</t>
  </si>
  <si>
    <t>330-55-2</t>
  </si>
  <si>
    <t>143-50-0</t>
  </si>
  <si>
    <t>108-88-3</t>
  </si>
  <si>
    <t>SPAS</t>
  </si>
  <si>
    <t>6190-65-4</t>
  </si>
  <si>
    <t>87674-68-8</t>
  </si>
  <si>
    <t>298-46-4</t>
  </si>
  <si>
    <t>15307-86-5</t>
  </si>
  <si>
    <t>5915-41-3</t>
  </si>
  <si>
    <t>1007-28-9</t>
  </si>
  <si>
    <t>10605-21-7</t>
  </si>
  <si>
    <t>2164-08-1</t>
  </si>
  <si>
    <t>80-05-7</t>
  </si>
  <si>
    <t>335-67-1</t>
  </si>
  <si>
    <t>23950-58-5</t>
  </si>
  <si>
    <t>307-24-4</t>
  </si>
  <si>
    <t>604-75-1</t>
  </si>
  <si>
    <t>22071-15-4</t>
  </si>
  <si>
    <t>171118-09-5</t>
  </si>
  <si>
    <t>135319-73-2</t>
  </si>
  <si>
    <t>103-90-2</t>
  </si>
  <si>
    <t>152019-73-3</t>
  </si>
  <si>
    <t>723-46-6</t>
  </si>
  <si>
    <t>99-76-3</t>
  </si>
  <si>
    <t>120-47-8</t>
  </si>
  <si>
    <t>94-13-3</t>
  </si>
  <si>
    <t>106-44-5</t>
  </si>
  <si>
    <t>42017-89-0</t>
  </si>
  <si>
    <t>36507-30-9</t>
  </si>
  <si>
    <t>51-03-6</t>
  </si>
  <si>
    <t>1918-00-9</t>
  </si>
  <si>
    <t>34256-82-1</t>
  </si>
  <si>
    <t>67306-00-7</t>
  </si>
  <si>
    <t>23103-98-2</t>
  </si>
  <si>
    <t>141112-29-0</t>
  </si>
  <si>
    <t>2032-65-7</t>
  </si>
  <si>
    <t>61213-25-0</t>
  </si>
  <si>
    <t>1689-84-5</t>
  </si>
  <si>
    <t>95-48-7</t>
  </si>
  <si>
    <t>74-83-9</t>
  </si>
  <si>
    <t>60-51-5</t>
  </si>
  <si>
    <t>131-11-3</t>
  </si>
  <si>
    <t>53-16-7</t>
  </si>
  <si>
    <t>29232-93-7</t>
  </si>
  <si>
    <t>3380-34-5</t>
  </si>
  <si>
    <t>121-14-2</t>
  </si>
  <si>
    <t>95-76-1</t>
  </si>
  <si>
    <t>79-34-5</t>
  </si>
  <si>
    <t>103361-09-7</t>
  </si>
  <si>
    <t>106-89-8</t>
  </si>
  <si>
    <t>106-93-4</t>
  </si>
  <si>
    <t>1634-04-4</t>
  </si>
  <si>
    <t>75-01-4</t>
  </si>
  <si>
    <t>98-95-3</t>
  </si>
  <si>
    <t>79-00-5</t>
  </si>
  <si>
    <t>3567-62-2</t>
  </si>
  <si>
    <t>19988-24-0</t>
  </si>
  <si>
    <t>106-48-9</t>
  </si>
  <si>
    <t>SP</t>
  </si>
  <si>
    <t>15972-60-8</t>
  </si>
  <si>
    <t>120-12-7</t>
  </si>
  <si>
    <t>1912-24-9</t>
  </si>
  <si>
    <t>71-43-2</t>
  </si>
  <si>
    <t>7440-43-9</t>
  </si>
  <si>
    <t>85535-84-8</t>
  </si>
  <si>
    <t>470-90-6</t>
  </si>
  <si>
    <t>2921-88-2</t>
  </si>
  <si>
    <t>107-06-2</t>
  </si>
  <si>
    <t>75-09-2</t>
  </si>
  <si>
    <t>117-81-7</t>
  </si>
  <si>
    <t>330-54-1</t>
  </si>
  <si>
    <t>115-29-7</t>
  </si>
  <si>
    <t>206-44-0</t>
  </si>
  <si>
    <t>118-74-1</t>
  </si>
  <si>
    <t>87-68-3</t>
  </si>
  <si>
    <t>608-73-1</t>
  </si>
  <si>
    <t>34123-59-6</t>
  </si>
  <si>
    <t>7439-92-1</t>
  </si>
  <si>
    <t>7439-97-6</t>
  </si>
  <si>
    <t>91-20-3</t>
  </si>
  <si>
    <t>7440-02-0</t>
  </si>
  <si>
    <t>25154-52-3</t>
  </si>
  <si>
    <t>140-66-9</t>
  </si>
  <si>
    <t>608-93-5</t>
  </si>
  <si>
    <t>87-86-5</t>
  </si>
  <si>
    <t>50-32-8</t>
  </si>
  <si>
    <t>122-34-9</t>
  </si>
  <si>
    <t>36643-28-4</t>
  </si>
  <si>
    <t>12002-48-1</t>
  </si>
  <si>
    <t>67-66-3</t>
  </si>
  <si>
    <t>1582-09-8</t>
  </si>
  <si>
    <t>115-32-2</t>
  </si>
  <si>
    <t>1763-23-1</t>
  </si>
  <si>
    <t>124495-18-7</t>
  </si>
  <si>
    <t>74070-46-5</t>
  </si>
  <si>
    <t>42576-02-3</t>
  </si>
  <si>
    <t>28159-98-0</t>
  </si>
  <si>
    <t>52315-07-8</t>
  </si>
  <si>
    <t>62-73-7</t>
  </si>
  <si>
    <t>886-50-0</t>
  </si>
  <si>
    <t>SPAS </t>
  </si>
  <si>
    <t>Acénaphtène </t>
  </si>
  <si>
    <t>83-32-9</t>
  </si>
  <si>
    <t>91-57-6</t>
  </si>
  <si>
    <t>85-01-8</t>
  </si>
  <si>
    <t>1,2,4,5-Tetrachlorobenzène </t>
  </si>
  <si>
    <t>95-94-3</t>
  </si>
  <si>
    <t>1,2,3,4-Tetrachlorobenzène </t>
  </si>
  <si>
    <t>634-66-2</t>
  </si>
  <si>
    <t>1,2,3,5-Tetrachlorobenzène </t>
  </si>
  <si>
    <t>634-90-2</t>
  </si>
  <si>
    <t>84-74-2</t>
  </si>
  <si>
    <t>Diisobutyl phtalate </t>
  </si>
  <si>
    <t>84-69-5</t>
  </si>
  <si>
    <t>Cyanures libres </t>
  </si>
  <si>
    <t>57-12-5</t>
  </si>
  <si>
    <t>Type de substance </t>
  </si>
  <si>
    <t>Code SANDRE </t>
  </si>
  <si>
    <t>n°CAS </t>
  </si>
  <si>
    <t>Fonction </t>
  </si>
  <si>
    <t>87392-12-9</t>
  </si>
  <si>
    <t>Substance phytosanitaire </t>
  </si>
  <si>
    <t>PSEE </t>
  </si>
  <si>
    <t>Zinc </t>
  </si>
  <si>
    <t>2,4-D </t>
  </si>
  <si>
    <t>Cuivre </t>
  </si>
  <si>
    <t>2,4-MCPA </t>
  </si>
  <si>
    <t>Chlortoluron </t>
  </si>
  <si>
    <t>Chrome </t>
  </si>
  <si>
    <t>Boscalid </t>
  </si>
  <si>
    <t>27176-93-8</t>
  </si>
  <si>
    <t>SP </t>
  </si>
  <si>
    <t>Sans objet </t>
  </si>
  <si>
    <t>Octylphénols (4-(1,1′,3,3′- tétraméthyl- butyl)-phénol) </t>
  </si>
  <si>
    <t>Ibuprofène </t>
  </si>
  <si>
    <t>Substance pharmaceutique </t>
  </si>
  <si>
    <t>Nonylphénols (mélange linéaires ou ramifiés) </t>
  </si>
  <si>
    <t>Benzo(a)pyrène </t>
  </si>
  <si>
    <t>Arsenic </t>
  </si>
  <si>
    <t>1163-19-5</t>
  </si>
  <si>
    <t>Somme des 6 PBDE SP de la DCE (28, 47, 99, 100, 153, 154) </t>
  </si>
  <si>
    <t>Tributylétain cation </t>
  </si>
  <si>
    <t>Dioxines et composés de type dioxine (somme des 7 PCB  10 PCDF et 12 PCB de la DCE selon TEQ98) </t>
  </si>
  <si>
    <t>Dioxines et composés de type dioxine (somme PONDEREE PAR EQ TOXIQUES des 7 PCB  10 PCDF ET des 12 PCB de la DCE) </t>
  </si>
  <si>
    <t>Oxadiazon </t>
  </si>
  <si>
    <t>Chlordécone </t>
  </si>
  <si>
    <t>Fluoranthène </t>
  </si>
  <si>
    <t>Pyrimiphos-méthyl </t>
  </si>
  <si>
    <t>Estrone </t>
  </si>
  <si>
    <t>Di (2-ethylhexyle) phthalate (DEHP) </t>
  </si>
  <si>
    <t>Acide perfluorooctanesulfonique et ses dérivés (perfluoro-octanesulfonate PFOS) </t>
  </si>
  <si>
    <t>Bisphénol A </t>
  </si>
  <si>
    <t>Acide perfluoro-n-hexanoïque </t>
  </si>
  <si>
    <t>Diflufenicanil </t>
  </si>
  <si>
    <t>Nickel et ses composés </t>
  </si>
  <si>
    <t>Naphtalène </t>
  </si>
  <si>
    <t>Triclosan </t>
  </si>
  <si>
    <t>Substance biocide </t>
  </si>
  <si>
    <t>Plomb et ses composés </t>
  </si>
  <si>
    <t>Fenpropidine </t>
  </si>
  <si>
    <t>Propyzamide </t>
  </si>
  <si>
    <t>Métazachlore </t>
  </si>
  <si>
    <t>Dichloroaniline-3,4 </t>
  </si>
  <si>
    <t>Glyphosate </t>
  </si>
  <si>
    <t>Anthracène </t>
  </si>
  <si>
    <t>Méthylparabène </t>
  </si>
  <si>
    <t>Carbamazépine </t>
  </si>
  <si>
    <t>Chloroalcanes, C10-13 </t>
  </si>
  <si>
    <t>Propylparabène </t>
  </si>
  <si>
    <t>Terbuthylazine </t>
  </si>
  <si>
    <t>Oxazépam </t>
  </si>
  <si>
    <t>Pendiméthaline </t>
  </si>
  <si>
    <t>Ethylparabène </t>
  </si>
  <si>
    <t>Sulfamethoxazole </t>
  </si>
  <si>
    <t>Tébuconazole </t>
  </si>
  <si>
    <t>Substance phytosanitaire et biocide </t>
  </si>
  <si>
    <t>Cyperméthrine </t>
  </si>
  <si>
    <t>Nicosulfuron </t>
  </si>
  <si>
    <t>Dinitrotoluène-2,4 </t>
  </si>
  <si>
    <t>Piperonyl butoxyde </t>
  </si>
  <si>
    <t>Tributyl Phosphate </t>
  </si>
  <si>
    <t>Kétoprofène </t>
  </si>
  <si>
    <t>Azoxystrobine </t>
  </si>
  <si>
    <t>Acide perfluoro-octanoïque </t>
  </si>
  <si>
    <t>Diclofenac </t>
  </si>
  <si>
    <t>Isoxaflutole </t>
  </si>
  <si>
    <t>Bifénox </t>
  </si>
  <si>
    <t>Aclonifen </t>
  </si>
  <si>
    <t>Flumioxazine </t>
  </si>
  <si>
    <t>Métolachlor ESA </t>
  </si>
  <si>
    <r>
      <t xml:space="preserve">Métabolite du métolachlore (n°CAS </t>
    </r>
    <r>
      <rPr>
        <sz val="10"/>
        <rFont val="Arial"/>
        <family val="2"/>
      </rPr>
      <t>51218-45-2) </t>
    </r>
    <r>
      <rPr>
        <sz val="11"/>
        <color rgb="FF000000"/>
        <rFont val="Calibri"/>
        <family val="2"/>
        <scheme val="minor"/>
      </rPr>
      <t>et S-métolachlor (n°CAS 87392-12-9)</t>
    </r>
  </si>
  <si>
    <t>Paracétamol </t>
  </si>
  <si>
    <t>Pirimicarbe </t>
  </si>
  <si>
    <t>Méthylphénol-2 </t>
  </si>
  <si>
    <t>Hexachlorobenzène </t>
  </si>
  <si>
    <t>Epichlorhydrine </t>
  </si>
  <si>
    <t>Benzène </t>
  </si>
  <si>
    <t>AMPA </t>
  </si>
  <si>
    <t>Produit de dégradation du glyphosate (n°CAS 1071-83-6) </t>
  </si>
  <si>
    <t>Acide fénofibrique </t>
  </si>
  <si>
    <t>Métabolite du fénofibrate (n°CAS 49562-28-9) </t>
  </si>
  <si>
    <t>Cadmium et ses composés </t>
  </si>
  <si>
    <t>Diuron </t>
  </si>
  <si>
    <t>Phtalate de diméthyle </t>
  </si>
  <si>
    <t>Pentachlorobenzène </t>
  </si>
  <si>
    <t>Toluène </t>
  </si>
  <si>
    <t>Flurochloridone </t>
  </si>
  <si>
    <t>Métolachlor OXA </t>
  </si>
  <si>
    <t>Bentazone </t>
  </si>
  <si>
    <t>Hexabromocyclododécanes (HBCDD) : Somme des 3 isomères DCE </t>
  </si>
  <si>
    <t>Terbutryne </t>
  </si>
  <si>
    <t>Nitrobenzène </t>
  </si>
  <si>
    <t>Métaldéhyde </t>
  </si>
  <si>
    <t>Tétrachloréthane-1,1,2,2 </t>
  </si>
  <si>
    <t>Méthyl tert-butyl Ether </t>
  </si>
  <si>
    <t>Dicamba </t>
  </si>
  <si>
    <t>Dibromoéthane-1,2 </t>
  </si>
  <si>
    <t>Cybutryne = (Irgarol) </t>
  </si>
  <si>
    <t>Cyprodinil </t>
  </si>
  <si>
    <t>Trichlorobenzène (= mélange des 3 isomèes 1 2 3 ,1 2 4, 1 2 5) </t>
  </si>
  <si>
    <t>Acétochlore </t>
  </si>
  <si>
    <t>Hexachlorocyclohexane (somme alpha beta gamma delta) </t>
  </si>
  <si>
    <t>Pentachlorophénol </t>
  </si>
  <si>
    <t>Méthylphénol-4 </t>
  </si>
  <si>
    <t>Linuron </t>
  </si>
  <si>
    <t>Atrazine déséthyl </t>
  </si>
  <si>
    <t>Produit de dégradation de l’atrazine (n°CAS 1912-24-9) </t>
  </si>
  <si>
    <t>1,2-dichloroéthane </t>
  </si>
  <si>
    <t>Diméthénamide </t>
  </si>
  <si>
    <t>Carbamazépine époxide </t>
  </si>
  <si>
    <t>Métabolite de la carbamazépine (n°CAS 298-46-4) </t>
  </si>
  <si>
    <t>Biphényle </t>
  </si>
  <si>
    <t>Chlorure de vinyle </t>
  </si>
  <si>
    <t>Atrazine </t>
  </si>
  <si>
    <t>Trichlorométhane (chloroforme) </t>
  </si>
  <si>
    <t>Hexachlorobutadiène </t>
  </si>
  <si>
    <t>Xylène </t>
  </si>
  <si>
    <t>Carbendazime </t>
  </si>
  <si>
    <t>Thiabendazole </t>
  </si>
  <si>
    <t>Mercure et ses composés </t>
  </si>
  <si>
    <t>Lénacile </t>
  </si>
  <si>
    <t>Isoproturon </t>
  </si>
  <si>
    <t>Aminotriazole </t>
  </si>
  <si>
    <t>Trichloréthane-1,1,2 </t>
  </si>
  <si>
    <t>Quinoxifène </t>
  </si>
  <si>
    <t>Epoxiconazole </t>
  </si>
  <si>
    <t>Imidaclopride </t>
  </si>
  <si>
    <t>Simazine </t>
  </si>
  <si>
    <t>Alachlore </t>
  </si>
  <si>
    <t>Dichlorométhane </t>
  </si>
  <si>
    <t>Chlorophénol-4 </t>
  </si>
  <si>
    <t>Iprodione </t>
  </si>
  <si>
    <t>Bromoxynil </t>
  </si>
  <si>
    <t>Chlorpyrifos (éthylchlorpyrifos) </t>
  </si>
  <si>
    <t>Mercaptodiméthur </t>
  </si>
  <si>
    <t>Atrazine déisopropyl </t>
  </si>
  <si>
    <t>Endosulfan somme des isomères alpha et béta </t>
  </si>
  <si>
    <t>Chlorfenvinphos </t>
  </si>
  <si>
    <t>Bromure de méthyle </t>
  </si>
  <si>
    <t>Dicofol </t>
  </si>
  <si>
    <t>Trifluraline </t>
  </si>
  <si>
    <t>Chlorprophame </t>
  </si>
  <si>
    <t>1-(3,4-diClPhyl)-3-M-urée </t>
  </si>
  <si>
    <r>
      <t xml:space="preserve">Produit de dégradation du diuron (n°CAS </t>
    </r>
    <r>
      <rPr>
        <sz val="10"/>
        <rFont val="Arial"/>
        <family val="2"/>
      </rPr>
      <t>330-54-1) </t>
    </r>
  </si>
  <si>
    <t>Diméthoate </t>
  </si>
  <si>
    <t>Dichlorvos </t>
  </si>
  <si>
    <t>Atrazine 2-hydroxy-deseth </t>
  </si>
  <si>
    <t>Insufficient data</t>
  </si>
  <si>
    <t>Recognised</t>
  </si>
  <si>
    <t>Presumed</t>
  </si>
  <si>
    <t>Not investigated</t>
  </si>
  <si>
    <t>15687-27-1</t>
  </si>
  <si>
    <t>Diphényléthers bromés</t>
  </si>
  <si>
    <t>Octylphénols</t>
  </si>
  <si>
    <t>Composés du tributylétain</t>
  </si>
  <si>
    <t>25637-99-4</t>
  </si>
  <si>
    <t>Heptachlore</t>
  </si>
  <si>
    <t>76-44-8</t>
  </si>
  <si>
    <t>1024-57-3</t>
  </si>
  <si>
    <t>n.c.</t>
  </si>
  <si>
    <t>Carc. 2</t>
  </si>
  <si>
    <t>Carc. 1B</t>
  </si>
  <si>
    <t>non examiné</t>
  </si>
  <si>
    <t>Carc. 1A</t>
  </si>
  <si>
    <t>Score H2</t>
  </si>
  <si>
    <t>époxyde cis/trans d'heptachlore </t>
  </si>
  <si>
    <t>Indicateur de Danger H2 = (H x BCF x PE x CMR) / (PNEC x VTR) </t>
  </si>
  <si>
    <t>S-metolachlor</t>
  </si>
  <si>
    <t>32534-81-9</t>
  </si>
  <si>
    <t>67554-50-1</t>
  </si>
  <si>
    <t>1746-01-6</t>
  </si>
  <si>
    <t>SPAS sed</t>
  </si>
  <si>
    <t>Phénanthrène</t>
  </si>
  <si>
    <t>Décabromodiphényl éther</t>
  </si>
  <si>
    <t>n-Butyl Phtalate</t>
  </si>
  <si>
    <t>Méthyl-2-Naphtalène</t>
  </si>
  <si>
    <t>4-nonylphenol diethoxylate</t>
  </si>
  <si>
    <t>Suspected</t>
  </si>
  <si>
    <t>insufficient data</t>
  </si>
  <si>
    <t>not relevant</t>
  </si>
  <si>
    <t>N/A</t>
  </si>
  <si>
    <t>688-73-3</t>
  </si>
  <si>
    <t>Indicateur de danger initial</t>
  </si>
  <si>
    <t>Pas de valeur</t>
  </si>
  <si>
    <t>max danger =&gt;</t>
  </si>
  <si>
    <t>min danger =&gt;</t>
  </si>
  <si>
    <t>Indicateur de danger LOG initial</t>
  </si>
  <si>
    <t>Indicateur de danger LOG initial sans valeurs manquantes</t>
  </si>
  <si>
    <t>Indicateur de danger LOG entre 1 et 10</t>
  </si>
  <si>
    <t>Score Cout/Efficacité entre 1 et 10</t>
  </si>
  <si>
    <t>Score H2 = Score Coût-efficacité * Indicateur de danger global de la substance  </t>
  </si>
  <si>
    <t xml:space="preserve">Persistance </t>
  </si>
  <si>
    <t>BCF (Facteur de bioconcentration)</t>
  </si>
  <si>
    <t>Caractère PE (phrase)</t>
  </si>
  <si>
    <t>Caractère PE (codage)</t>
  </si>
  <si>
    <t>CMR (phrase)</t>
  </si>
  <si>
    <t>CMR (Codage)</t>
  </si>
  <si>
    <t>VTR (mg/l)</t>
  </si>
  <si>
    <t>Nom Substance </t>
  </si>
  <si>
    <t>Micropolluants n'ayant pu être classés (données manquantes)</t>
  </si>
  <si>
    <t>PNEC (µg/l)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</si>
</sst>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0B1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7" borderId="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7" borderId="5" xfId="0" applyFill="1" applyBorder="1" applyAlignment="1">
      <alignment horizontal="center"/>
    </xf>
    <xf numFmtId="1" fontId="0" fillId="7" borderId="5" xfId="0" applyNumberFormat="1" applyFill="1" applyBorder="1" applyAlignment="1">
      <alignment horizontal="center"/>
    </xf>
    <xf numFmtId="0" fontId="5" fillId="9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44824</xdr:colOff>
      <xdr:row>0</xdr:row>
      <xdr:rowOff>168088</xdr:rowOff>
    </xdr:from>
    <xdr:to>
      <xdr:col>11</xdr:col>
      <xdr:colOff>1224448</xdr:colOff>
      <xdr:row>9</xdr:row>
      <xdr:rowOff>50878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0FE12F3-6F24-4239-8B1E-0895CA473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5824" y="168088"/>
          <a:ext cx="9864183" cy="1597290"/>
        </a:xfrm>
        <a:prstGeom prst="rect">
          <a:avLst/>
        </a:prstGeom>
      </xdr:spPr>
    </xdr:pic>
    <xdr:clientData/>
  </xdr:twoCellAnchor>
  <xdr:twoCellAnchor>
    <xdr:from>
      <xdr:col>0</xdr:col>
      <xdr:colOff>851646</xdr:colOff>
      <xdr:row>0</xdr:row>
      <xdr:rowOff>0</xdr:rowOff>
    </xdr:from>
    <xdr:to>
      <xdr:col>4</xdr:col>
      <xdr:colOff>100852</xdr:colOff>
      <xdr:row>7</xdr:row>
      <xdr:rowOff>0</xdr:rowOff>
    </xdr:to>
    <xdr:pic>
      <xdr:nvPicPr>
        <xdr:cNvPr id="6" name="Groupe 3">
          <a:extLst>
            <a:ext uri="{FF2B5EF4-FFF2-40B4-BE49-F238E27FC236}">
              <a16:creationId xmlns:a16="http://schemas.microsoft.com/office/drawing/2014/main" id="{0F95C504-89B0-42DF-A020-E5A71F892A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7"/>
        <a:stretch>
          <a:fillRect/>
        </a:stretch>
      </xdr:blipFill>
      <xdr:spPr bwMode="auto">
        <a:xfrm>
          <a:off x="851646" y="0"/>
          <a:ext cx="3440206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s/Desktop/Action%2039%20plan%20micropolluants/EDEN_Prio_SAn_V4_nov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"/>
      <sheetName val="H2"/>
      <sheetName val="H3"/>
      <sheetName val="Substances Revues SAn"/>
      <sheetName val="REACH"/>
      <sheetName val="Score PE"/>
      <sheetName val="Score CMR"/>
      <sheetName val="Score PBT"/>
      <sheetName val="Score Persistence"/>
      <sheetName val="JAnus"/>
      <sheetName val="Score Bioaccumulation"/>
      <sheetName val="Substances PNEC"/>
      <sheetName val="VTR"/>
      <sheetName val="TOX"/>
      <sheetName val="Feuil4"/>
      <sheetName val="Feuil3"/>
      <sheetName val="VEGA 1"/>
      <sheetName val="Feui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D6" t="str">
            <v>7440-38-2</v>
          </cell>
        </row>
      </sheetData>
      <sheetData sheetId="6">
        <row r="6">
          <cell r="D6" t="str">
            <v>7440-38-2</v>
          </cell>
        </row>
      </sheetData>
      <sheetData sheetId="7" refreshError="1"/>
      <sheetData sheetId="8">
        <row r="6">
          <cell r="D6" t="str">
            <v>7440-38-2</v>
          </cell>
          <cell r="E6" t="str">
            <v>Inorganic</v>
          </cell>
          <cell r="F6" t="str">
            <v>not relevant</v>
          </cell>
          <cell r="G6" t="str">
            <v>not relevant</v>
          </cell>
          <cell r="H6" t="str">
            <v>not relevant</v>
          </cell>
          <cell r="I6" t="str">
            <v>Inorganic</v>
          </cell>
          <cell r="J6">
            <v>5</v>
          </cell>
          <cell r="K6" t="str">
            <v>Inorganic</v>
          </cell>
          <cell r="L6" t="str">
            <v>Inorganic</v>
          </cell>
          <cell r="M6" t="str">
            <v>Inorganic</v>
          </cell>
          <cell r="N6" t="str">
            <v>Inorganic</v>
          </cell>
          <cell r="O6">
            <v>0</v>
          </cell>
        </row>
        <row r="7">
          <cell r="D7" t="str">
            <v>7440-50-8</v>
          </cell>
          <cell r="E7" t="str">
            <v>Inorganic</v>
          </cell>
          <cell r="F7" t="str">
            <v>not relevant</v>
          </cell>
          <cell r="G7" t="str">
            <v>not relevant</v>
          </cell>
          <cell r="H7" t="str">
            <v>not relevant</v>
          </cell>
          <cell r="I7" t="str">
            <v>Inorganic</v>
          </cell>
          <cell r="J7">
            <v>5</v>
          </cell>
          <cell r="K7" t="str">
            <v>Inorganic</v>
          </cell>
          <cell r="L7" t="str">
            <v>Inorganic</v>
          </cell>
          <cell r="M7" t="str">
            <v>Inorganic</v>
          </cell>
          <cell r="N7" t="str">
            <v>Inorganic</v>
          </cell>
          <cell r="O7">
            <v>0</v>
          </cell>
        </row>
        <row r="8">
          <cell r="D8" t="str">
            <v>7440-66-6</v>
          </cell>
          <cell r="E8" t="str">
            <v>Inorganic</v>
          </cell>
          <cell r="F8" t="str">
            <v>not relevant</v>
          </cell>
          <cell r="G8" t="str">
            <v>not relevant</v>
          </cell>
          <cell r="H8" t="str">
            <v>not relevant</v>
          </cell>
          <cell r="I8" t="str">
            <v>Inorganic</v>
          </cell>
          <cell r="J8">
            <v>5</v>
          </cell>
          <cell r="K8" t="str">
            <v>Inorganic</v>
          </cell>
          <cell r="L8" t="str">
            <v>Inorganic</v>
          </cell>
          <cell r="M8" t="str">
            <v>Inorganic</v>
          </cell>
          <cell r="N8" t="str">
            <v>Inorganic</v>
          </cell>
          <cell r="O8">
            <v>0</v>
          </cell>
        </row>
        <row r="9">
          <cell r="D9" t="str">
            <v>83164-33-4</v>
          </cell>
          <cell r="E9">
            <v>0</v>
          </cell>
          <cell r="F9" t="str">
            <v>P</v>
          </cell>
          <cell r="G9" t="str">
            <v>vP</v>
          </cell>
          <cell r="H9" t="str">
            <v/>
          </cell>
          <cell r="I9" t="str">
            <v>Very persistent</v>
          </cell>
          <cell r="J9">
            <v>10</v>
          </cell>
          <cell r="K9">
            <v>7</v>
          </cell>
          <cell r="L9" t="str">
            <v>Low</v>
          </cell>
          <cell r="M9">
            <v>227</v>
          </cell>
          <cell r="N9" t="str">
            <v>Low</v>
          </cell>
          <cell r="O9">
            <v>227</v>
          </cell>
        </row>
        <row r="10">
          <cell r="D10" t="str">
            <v>67129-08-2</v>
          </cell>
          <cell r="E10">
            <v>0</v>
          </cell>
          <cell r="F10" t="str">
            <v>P</v>
          </cell>
          <cell r="G10" t="str">
            <v>not vP</v>
          </cell>
          <cell r="H10" t="str">
            <v/>
          </cell>
          <cell r="I10" t="str">
            <v>Persistent</v>
          </cell>
          <cell r="J10">
            <v>7.5</v>
          </cell>
          <cell r="K10">
            <v>26</v>
          </cell>
          <cell r="L10" t="str">
            <v>Low</v>
          </cell>
          <cell r="M10">
            <v>157</v>
          </cell>
          <cell r="N10" t="str">
            <v>Low</v>
          </cell>
          <cell r="O10">
            <v>157</v>
          </cell>
        </row>
        <row r="11">
          <cell r="D11" t="str">
            <v>15545-48-9</v>
          </cell>
          <cell r="E11">
            <v>0</v>
          </cell>
          <cell r="F11" t="str">
            <v>P</v>
          </cell>
          <cell r="G11" t="str">
            <v>not vP</v>
          </cell>
          <cell r="H11" t="str">
            <v/>
          </cell>
          <cell r="I11" t="str">
            <v>Persistent</v>
          </cell>
          <cell r="J11">
            <v>7.5</v>
          </cell>
          <cell r="K11">
            <v>15</v>
          </cell>
          <cell r="L11" t="str">
            <v>Moderate</v>
          </cell>
          <cell r="M11">
            <v>156</v>
          </cell>
          <cell r="N11" t="str">
            <v>Moderate</v>
          </cell>
          <cell r="O11">
            <v>156</v>
          </cell>
        </row>
        <row r="12">
          <cell r="D12" t="str">
            <v>7440-47-3</v>
          </cell>
          <cell r="E12" t="str">
            <v>Inorganic</v>
          </cell>
          <cell r="F12" t="str">
            <v>not relevant</v>
          </cell>
          <cell r="G12" t="str">
            <v>not relevant</v>
          </cell>
          <cell r="H12" t="str">
            <v>not relevant</v>
          </cell>
          <cell r="I12" t="str">
            <v>Inorganic</v>
          </cell>
          <cell r="J12">
            <v>5</v>
          </cell>
          <cell r="K12" t="str">
            <v>Inorganic</v>
          </cell>
          <cell r="L12" t="str">
            <v>Inorganic</v>
          </cell>
          <cell r="M12" t="str">
            <v>Inorganic</v>
          </cell>
          <cell r="N12" t="str">
            <v>Inorganic</v>
          </cell>
          <cell r="O12">
            <v>0</v>
          </cell>
        </row>
        <row r="13">
          <cell r="D13" t="str">
            <v>40487-42-1</v>
          </cell>
          <cell r="E13">
            <v>0</v>
          </cell>
          <cell r="F13" t="str">
            <v>P</v>
          </cell>
          <cell r="G13" t="str">
            <v>vP</v>
          </cell>
          <cell r="H13" t="str">
            <v/>
          </cell>
          <cell r="I13" t="str">
            <v>Very persistent</v>
          </cell>
          <cell r="J13">
            <v>10</v>
          </cell>
          <cell r="K13">
            <v>4</v>
          </cell>
          <cell r="L13" t="str">
            <v>Moderate</v>
          </cell>
          <cell r="M13">
            <v>227</v>
          </cell>
          <cell r="N13" t="str">
            <v>Good</v>
          </cell>
          <cell r="O13">
            <v>227</v>
          </cell>
        </row>
        <row r="14">
          <cell r="D14" t="str">
            <v>111991-09-4</v>
          </cell>
          <cell r="E14">
            <v>0</v>
          </cell>
          <cell r="F14" t="str">
            <v>P</v>
          </cell>
          <cell r="G14" t="str">
            <v>not vP</v>
          </cell>
          <cell r="H14" t="str">
            <v/>
          </cell>
          <cell r="I14" t="str">
            <v>Persistent</v>
          </cell>
          <cell r="J14">
            <v>7.5</v>
          </cell>
          <cell r="K14">
            <v>7</v>
          </cell>
          <cell r="L14" t="str">
            <v>Low</v>
          </cell>
          <cell r="M14">
            <v>23</v>
          </cell>
          <cell r="N14" t="str">
            <v>Low</v>
          </cell>
          <cell r="O14">
            <v>23</v>
          </cell>
        </row>
        <row r="15">
          <cell r="D15" t="str">
            <v>61-82-5</v>
          </cell>
          <cell r="E15">
            <v>0</v>
          </cell>
          <cell r="F15" t="str">
            <v>P</v>
          </cell>
          <cell r="G15" t="str">
            <v>vP</v>
          </cell>
          <cell r="H15" t="str">
            <v/>
          </cell>
          <cell r="I15" t="str">
            <v>Very persistent</v>
          </cell>
          <cell r="J15">
            <v>10</v>
          </cell>
          <cell r="K15">
            <v>13</v>
          </cell>
          <cell r="L15" t="str">
            <v>Low</v>
          </cell>
          <cell r="M15">
            <v>229</v>
          </cell>
          <cell r="N15" t="str">
            <v>Low</v>
          </cell>
          <cell r="O15">
            <v>229</v>
          </cell>
        </row>
        <row r="16">
          <cell r="D16" t="str">
            <v>121552-61-2</v>
          </cell>
          <cell r="E16">
            <v>0</v>
          </cell>
          <cell r="F16" t="str">
            <v>P</v>
          </cell>
          <cell r="G16" t="str">
            <v>not vP</v>
          </cell>
          <cell r="H16" t="str">
            <v/>
          </cell>
          <cell r="I16" t="str">
            <v>Persistent</v>
          </cell>
          <cell r="J16">
            <v>7.5</v>
          </cell>
          <cell r="K16">
            <v>24</v>
          </cell>
          <cell r="L16" t="str">
            <v>Low</v>
          </cell>
          <cell r="M16">
            <v>72</v>
          </cell>
          <cell r="N16" t="str">
            <v>Low</v>
          </cell>
          <cell r="O16">
            <v>72</v>
          </cell>
        </row>
        <row r="17">
          <cell r="D17" t="str">
            <v>1066-51-9</v>
          </cell>
          <cell r="E17">
            <v>0</v>
          </cell>
          <cell r="F17" t="str">
            <v>not P</v>
          </cell>
          <cell r="G17" t="str">
            <v>not vP</v>
          </cell>
          <cell r="H17" t="str">
            <v/>
          </cell>
          <cell r="I17" t="str">
            <v>Not Persistent</v>
          </cell>
          <cell r="J17">
            <v>0</v>
          </cell>
          <cell r="K17">
            <v>4</v>
          </cell>
          <cell r="L17" t="str">
            <v>Low</v>
          </cell>
          <cell r="M17">
            <v>46</v>
          </cell>
          <cell r="N17" t="str">
            <v>Low</v>
          </cell>
          <cell r="O17">
            <v>46</v>
          </cell>
        </row>
        <row r="18">
          <cell r="D18" t="str">
            <v>1071-83-6</v>
          </cell>
          <cell r="E18">
            <v>0</v>
          </cell>
          <cell r="F18" t="str">
            <v>P</v>
          </cell>
          <cell r="G18" t="str">
            <v>not vP</v>
          </cell>
          <cell r="H18" t="str">
            <v/>
          </cell>
          <cell r="I18" t="str">
            <v>Persistent</v>
          </cell>
          <cell r="J18">
            <v>7.5</v>
          </cell>
          <cell r="K18">
            <v>4</v>
          </cell>
          <cell r="L18" t="str">
            <v>Low</v>
          </cell>
          <cell r="M18">
            <v>31</v>
          </cell>
          <cell r="N18" t="str">
            <v>Low</v>
          </cell>
          <cell r="O18">
            <v>31</v>
          </cell>
        </row>
        <row r="19">
          <cell r="D19" t="str">
            <v>188425-85-6</v>
          </cell>
          <cell r="E19">
            <v>0</v>
          </cell>
          <cell r="F19" t="str">
            <v>P</v>
          </cell>
          <cell r="G19" t="str">
            <v>vP</v>
          </cell>
          <cell r="H19" t="str">
            <v/>
          </cell>
          <cell r="I19" t="str">
            <v>Very persistent</v>
          </cell>
          <cell r="J19">
            <v>10</v>
          </cell>
          <cell r="K19">
            <v>22</v>
          </cell>
          <cell r="L19" t="str">
            <v>Low</v>
          </cell>
          <cell r="M19">
            <v>229</v>
          </cell>
          <cell r="N19" t="str">
            <v>Low</v>
          </cell>
          <cell r="O19">
            <v>229</v>
          </cell>
        </row>
        <row r="20">
          <cell r="D20" t="str">
            <v>25057-89-0</v>
          </cell>
          <cell r="E20">
            <v>0</v>
          </cell>
          <cell r="F20" t="str">
            <v>P</v>
          </cell>
          <cell r="G20" t="str">
            <v>not vP</v>
          </cell>
          <cell r="H20" t="str">
            <v/>
          </cell>
          <cell r="I20" t="str">
            <v>Persistent</v>
          </cell>
          <cell r="J20">
            <v>7.5</v>
          </cell>
          <cell r="K20">
            <v>4</v>
          </cell>
          <cell r="L20" t="str">
            <v>Low</v>
          </cell>
          <cell r="M20">
            <v>156</v>
          </cell>
          <cell r="N20" t="str">
            <v>Low</v>
          </cell>
          <cell r="O20">
            <v>156</v>
          </cell>
        </row>
        <row r="21">
          <cell r="D21" t="str">
            <v>108-62-3</v>
          </cell>
          <cell r="E21">
            <v>0</v>
          </cell>
          <cell r="F21" t="str">
            <v>not P</v>
          </cell>
          <cell r="G21" t="str">
            <v>not vP</v>
          </cell>
          <cell r="H21" t="str">
            <v/>
          </cell>
          <cell r="I21" t="str">
            <v>Not Persistent</v>
          </cell>
          <cell r="J21">
            <v>0</v>
          </cell>
          <cell r="K21">
            <v>23</v>
          </cell>
          <cell r="L21" t="str">
            <v>Low</v>
          </cell>
          <cell r="M21">
            <v>228</v>
          </cell>
          <cell r="N21" t="str">
            <v>Low</v>
          </cell>
          <cell r="O21">
            <v>228</v>
          </cell>
        </row>
        <row r="22">
          <cell r="D22" t="str">
            <v>107534-96-3</v>
          </cell>
          <cell r="E22">
            <v>0</v>
          </cell>
          <cell r="F22" t="str">
            <v>P</v>
          </cell>
          <cell r="G22" t="str">
            <v>vP</v>
          </cell>
          <cell r="H22" t="str">
            <v/>
          </cell>
          <cell r="I22" t="str">
            <v>Very persistent</v>
          </cell>
          <cell r="J22">
            <v>10</v>
          </cell>
          <cell r="K22">
            <v>4</v>
          </cell>
          <cell r="L22" t="str">
            <v>Low</v>
          </cell>
          <cell r="M22">
            <v>227</v>
          </cell>
          <cell r="N22" t="str">
            <v>Low</v>
          </cell>
          <cell r="O22">
            <v>227</v>
          </cell>
        </row>
        <row r="23">
          <cell r="D23" t="str">
            <v>94-75-7</v>
          </cell>
          <cell r="E23">
            <v>0</v>
          </cell>
          <cell r="F23" t="str">
            <v>P</v>
          </cell>
          <cell r="G23" t="str">
            <v>not vP</v>
          </cell>
          <cell r="H23" t="str">
            <v/>
          </cell>
          <cell r="I23" t="str">
            <v>Persistent</v>
          </cell>
          <cell r="J23">
            <v>7.5</v>
          </cell>
          <cell r="K23">
            <v>2</v>
          </cell>
          <cell r="L23" t="str">
            <v>Experimental</v>
          </cell>
          <cell r="M23">
            <v>71</v>
          </cell>
          <cell r="N23" t="str">
            <v>Experimental</v>
          </cell>
          <cell r="O23">
            <v>71</v>
          </cell>
        </row>
        <row r="24">
          <cell r="D24" t="str">
            <v>138261-41-3</v>
          </cell>
          <cell r="E24">
            <v>0</v>
          </cell>
          <cell r="F24" t="str">
            <v>P</v>
          </cell>
          <cell r="G24" t="str">
            <v>not vP</v>
          </cell>
          <cell r="H24" t="str">
            <v/>
          </cell>
          <cell r="I24" t="str">
            <v>Persistent</v>
          </cell>
          <cell r="J24">
            <v>7.5</v>
          </cell>
          <cell r="K24">
            <v>15</v>
          </cell>
          <cell r="L24" t="str">
            <v>Low</v>
          </cell>
          <cell r="M24">
            <v>71</v>
          </cell>
          <cell r="N24" t="str">
            <v>Low</v>
          </cell>
          <cell r="O24">
            <v>71</v>
          </cell>
        </row>
        <row r="25">
          <cell r="D25" t="str">
            <v>94-74-6</v>
          </cell>
          <cell r="E25">
            <v>0</v>
          </cell>
          <cell r="F25" t="str">
            <v>P</v>
          </cell>
          <cell r="G25" t="str">
            <v>not vP</v>
          </cell>
          <cell r="H25" t="str">
            <v/>
          </cell>
          <cell r="I25" t="str">
            <v>Persistent</v>
          </cell>
          <cell r="J25">
            <v>7.5</v>
          </cell>
          <cell r="K25">
            <v>7</v>
          </cell>
          <cell r="L25" t="str">
            <v>Good</v>
          </cell>
          <cell r="M25">
            <v>87</v>
          </cell>
          <cell r="N25" t="str">
            <v>Good</v>
          </cell>
          <cell r="O25">
            <v>87</v>
          </cell>
        </row>
        <row r="26">
          <cell r="D26" t="str">
            <v>131860-33-8</v>
          </cell>
          <cell r="E26">
            <v>0</v>
          </cell>
          <cell r="F26" t="str">
            <v>P</v>
          </cell>
          <cell r="G26" t="str">
            <v>not vP</v>
          </cell>
          <cell r="H26" t="str">
            <v/>
          </cell>
          <cell r="I26" t="str">
            <v>Persistent</v>
          </cell>
          <cell r="J26">
            <v>7.5</v>
          </cell>
          <cell r="K26">
            <v>7</v>
          </cell>
          <cell r="L26" t="str">
            <v>Low</v>
          </cell>
          <cell r="M26">
            <v>157</v>
          </cell>
          <cell r="N26" t="str">
            <v>Low</v>
          </cell>
          <cell r="O26">
            <v>157</v>
          </cell>
        </row>
        <row r="27">
          <cell r="D27" t="str">
            <v>126-73-8</v>
          </cell>
          <cell r="E27">
            <v>0</v>
          </cell>
          <cell r="F27" t="str">
            <v>not P</v>
          </cell>
          <cell r="G27" t="str">
            <v>not vP</v>
          </cell>
          <cell r="H27" t="str">
            <v/>
          </cell>
          <cell r="I27" t="str">
            <v>Not Persistent</v>
          </cell>
          <cell r="J27">
            <v>0</v>
          </cell>
          <cell r="K27">
            <v>15</v>
          </cell>
          <cell r="L27" t="str">
            <v>Low</v>
          </cell>
          <cell r="M27">
            <v>13</v>
          </cell>
          <cell r="N27" t="str">
            <v>Low</v>
          </cell>
          <cell r="O27">
            <v>15</v>
          </cell>
        </row>
        <row r="28">
          <cell r="D28" t="str">
            <v>1330-20-7</v>
          </cell>
          <cell r="E28">
            <v>0</v>
          </cell>
          <cell r="F28" t="str">
            <v>not P</v>
          </cell>
          <cell r="G28" t="str">
            <v>not vP</v>
          </cell>
          <cell r="H28" t="str">
            <v/>
          </cell>
          <cell r="I28" t="str">
            <v>Not Persistent</v>
          </cell>
          <cell r="J28">
            <v>0</v>
          </cell>
          <cell r="K28">
            <v>23</v>
          </cell>
          <cell r="L28" t="str">
            <v>Experimental</v>
          </cell>
          <cell r="M28">
            <v>229</v>
          </cell>
          <cell r="N28" t="str">
            <v>Experimental</v>
          </cell>
          <cell r="O28">
            <v>229</v>
          </cell>
        </row>
        <row r="29">
          <cell r="D29" t="str">
            <v>92-52-4</v>
          </cell>
          <cell r="E29">
            <v>0</v>
          </cell>
          <cell r="F29" t="str">
            <v>P</v>
          </cell>
          <cell r="G29" t="str">
            <v>not vP</v>
          </cell>
          <cell r="H29" t="str">
            <v/>
          </cell>
          <cell r="I29" t="str">
            <v>Persistent</v>
          </cell>
          <cell r="J29">
            <v>7.5</v>
          </cell>
          <cell r="K29">
            <v>10</v>
          </cell>
          <cell r="L29" t="str">
            <v>Good</v>
          </cell>
          <cell r="M29">
            <v>71</v>
          </cell>
          <cell r="N29" t="str">
            <v>Experimental</v>
          </cell>
          <cell r="O29">
            <v>71</v>
          </cell>
        </row>
        <row r="30">
          <cell r="D30" t="str">
            <v>19666-30-9</v>
          </cell>
          <cell r="E30">
            <v>0</v>
          </cell>
          <cell r="F30" t="str">
            <v>P</v>
          </cell>
          <cell r="G30" t="str">
            <v>not vP</v>
          </cell>
          <cell r="H30" t="str">
            <v/>
          </cell>
          <cell r="I30" t="str">
            <v>Persistent</v>
          </cell>
          <cell r="J30">
            <v>7.5</v>
          </cell>
          <cell r="K30">
            <v>6</v>
          </cell>
          <cell r="L30" t="str">
            <v>Low</v>
          </cell>
          <cell r="M30">
            <v>157</v>
          </cell>
          <cell r="N30" t="str">
            <v>Low</v>
          </cell>
          <cell r="O30">
            <v>157</v>
          </cell>
        </row>
        <row r="31">
          <cell r="D31" t="str">
            <v>148-79-8</v>
          </cell>
          <cell r="E31">
            <v>0</v>
          </cell>
          <cell r="F31" t="str">
            <v>P</v>
          </cell>
          <cell r="G31" t="str">
            <v>not vP</v>
          </cell>
          <cell r="H31" t="str">
            <v/>
          </cell>
          <cell r="I31" t="str">
            <v>Persistent</v>
          </cell>
          <cell r="J31">
            <v>7.5</v>
          </cell>
          <cell r="K31">
            <v>6</v>
          </cell>
          <cell r="L31" t="str">
            <v>Low</v>
          </cell>
          <cell r="M31">
            <v>72</v>
          </cell>
          <cell r="N31" t="str">
            <v>Low</v>
          </cell>
          <cell r="O31">
            <v>72</v>
          </cell>
        </row>
        <row r="32">
          <cell r="D32" t="str">
            <v>101-21-3</v>
          </cell>
          <cell r="E32">
            <v>0</v>
          </cell>
          <cell r="F32" t="str">
            <v>P</v>
          </cell>
          <cell r="G32" t="str">
            <v>not vP</v>
          </cell>
          <cell r="H32" t="str">
            <v/>
          </cell>
          <cell r="I32" t="str">
            <v>Persistent</v>
          </cell>
          <cell r="J32">
            <v>7.5</v>
          </cell>
          <cell r="K32">
            <v>7</v>
          </cell>
          <cell r="L32" t="str">
            <v>Moderate</v>
          </cell>
          <cell r="M32">
            <v>156</v>
          </cell>
          <cell r="N32" t="str">
            <v>Moderate</v>
          </cell>
          <cell r="O32">
            <v>156</v>
          </cell>
        </row>
        <row r="33">
          <cell r="D33" t="str">
            <v>36734-19-7</v>
          </cell>
          <cell r="E33">
            <v>0</v>
          </cell>
          <cell r="F33" t="str">
            <v>P</v>
          </cell>
          <cell r="G33" t="str">
            <v>not vP</v>
          </cell>
          <cell r="H33" t="str">
            <v/>
          </cell>
          <cell r="I33" t="str">
            <v>Persistent</v>
          </cell>
          <cell r="J33">
            <v>7.5</v>
          </cell>
          <cell r="K33">
            <v>26</v>
          </cell>
          <cell r="L33" t="str">
            <v>Low</v>
          </cell>
          <cell r="M33">
            <v>157</v>
          </cell>
          <cell r="N33" t="str">
            <v>Low</v>
          </cell>
          <cell r="O33">
            <v>157</v>
          </cell>
        </row>
        <row r="34">
          <cell r="D34" t="str">
            <v>330-55-2</v>
          </cell>
          <cell r="E34">
            <v>0</v>
          </cell>
          <cell r="F34" t="str">
            <v>P</v>
          </cell>
          <cell r="G34" t="str">
            <v>vP</v>
          </cell>
          <cell r="H34" t="str">
            <v/>
          </cell>
          <cell r="I34" t="str">
            <v>Very persistent</v>
          </cell>
          <cell r="J34">
            <v>10</v>
          </cell>
          <cell r="K34">
            <v>23</v>
          </cell>
          <cell r="L34" t="str">
            <v>Experimental</v>
          </cell>
          <cell r="M34">
            <v>229</v>
          </cell>
          <cell r="N34" t="str">
            <v>Experimental</v>
          </cell>
          <cell r="O34">
            <v>229</v>
          </cell>
        </row>
        <row r="35">
          <cell r="D35" t="str">
            <v>143-50-0</v>
          </cell>
          <cell r="E35">
            <v>0</v>
          </cell>
          <cell r="F35" t="str">
            <v>P</v>
          </cell>
          <cell r="G35" t="str">
            <v>vP</v>
          </cell>
          <cell r="H35" t="str">
            <v>POP - Recognised</v>
          </cell>
          <cell r="I35" t="str">
            <v>Very persistent</v>
          </cell>
          <cell r="J35">
            <v>10</v>
          </cell>
          <cell r="K35">
            <v>390</v>
          </cell>
          <cell r="L35" t="str">
            <v>Low</v>
          </cell>
          <cell r="M35">
            <v>390</v>
          </cell>
          <cell r="N35" t="str">
            <v>Low</v>
          </cell>
          <cell r="O35">
            <v>390</v>
          </cell>
        </row>
        <row r="36">
          <cell r="D36" t="str">
            <v>108-88-3</v>
          </cell>
          <cell r="E36">
            <v>0</v>
          </cell>
          <cell r="F36" t="str">
            <v>not P</v>
          </cell>
          <cell r="G36" t="str">
            <v>not vP</v>
          </cell>
          <cell r="H36" t="str">
            <v/>
          </cell>
          <cell r="I36" t="str">
            <v>Not Persistent</v>
          </cell>
          <cell r="J36">
            <v>0</v>
          </cell>
          <cell r="K36">
            <v>23</v>
          </cell>
          <cell r="L36" t="str">
            <v>Experimental</v>
          </cell>
          <cell r="M36">
            <v>229</v>
          </cell>
          <cell r="N36" t="str">
            <v>Experimental</v>
          </cell>
          <cell r="O36">
            <v>229</v>
          </cell>
        </row>
        <row r="37">
          <cell r="D37" t="str">
            <v>6190-65-4</v>
          </cell>
          <cell r="E37">
            <v>0</v>
          </cell>
          <cell r="F37" t="str">
            <v>P</v>
          </cell>
          <cell r="G37" t="str">
            <v>vP</v>
          </cell>
          <cell r="H37" t="str">
            <v/>
          </cell>
          <cell r="I37" t="str">
            <v>Very persistent</v>
          </cell>
          <cell r="J37">
            <v>10</v>
          </cell>
          <cell r="K37">
            <v>141</v>
          </cell>
          <cell r="L37" t="str">
            <v>Moderate</v>
          </cell>
          <cell r="M37">
            <v>129</v>
          </cell>
          <cell r="N37" t="str">
            <v>Low</v>
          </cell>
          <cell r="O37">
            <v>141</v>
          </cell>
        </row>
        <row r="38">
          <cell r="D38" t="str">
            <v>87674-68-8</v>
          </cell>
          <cell r="E38">
            <v>0</v>
          </cell>
          <cell r="F38" t="str">
            <v>P</v>
          </cell>
          <cell r="G38" t="str">
            <v>not vP</v>
          </cell>
          <cell r="H38" t="str">
            <v/>
          </cell>
          <cell r="I38" t="str">
            <v>Persistent</v>
          </cell>
          <cell r="J38">
            <v>7.5</v>
          </cell>
          <cell r="K38">
            <v>26</v>
          </cell>
          <cell r="L38" t="str">
            <v>Low</v>
          </cell>
          <cell r="M38">
            <v>71</v>
          </cell>
          <cell r="N38" t="str">
            <v>Low</v>
          </cell>
          <cell r="O38">
            <v>71</v>
          </cell>
        </row>
        <row r="39">
          <cell r="D39" t="str">
            <v>298-46-4</v>
          </cell>
          <cell r="E39">
            <v>0</v>
          </cell>
          <cell r="F39" t="str">
            <v>P</v>
          </cell>
          <cell r="G39" t="str">
            <v>not vP</v>
          </cell>
          <cell r="H39" t="str">
            <v/>
          </cell>
          <cell r="I39" t="str">
            <v>Persistent</v>
          </cell>
          <cell r="J39">
            <v>7.5</v>
          </cell>
          <cell r="K39">
            <v>15</v>
          </cell>
          <cell r="L39" t="str">
            <v>Low</v>
          </cell>
          <cell r="M39">
            <v>157</v>
          </cell>
          <cell r="N39" t="str">
            <v>Low</v>
          </cell>
          <cell r="O39">
            <v>157</v>
          </cell>
        </row>
        <row r="40">
          <cell r="D40" t="str">
            <v>15307-86-5</v>
          </cell>
          <cell r="E40">
            <v>0</v>
          </cell>
          <cell r="F40" t="str">
            <v>not P</v>
          </cell>
          <cell r="G40" t="str">
            <v>not vP</v>
          </cell>
          <cell r="H40" t="str">
            <v/>
          </cell>
          <cell r="I40" t="str">
            <v>Not Persistent</v>
          </cell>
          <cell r="J40">
            <v>0</v>
          </cell>
          <cell r="K40">
            <v>0</v>
          </cell>
          <cell r="L40" t="str">
            <v>Low</v>
          </cell>
          <cell r="M40">
            <v>49</v>
          </cell>
          <cell r="N40" t="str">
            <v>Low</v>
          </cell>
          <cell r="O40">
            <v>49</v>
          </cell>
        </row>
        <row r="41">
          <cell r="D41" t="str">
            <v>5915-41-3</v>
          </cell>
          <cell r="E41">
            <v>0</v>
          </cell>
          <cell r="F41" t="str">
            <v>P</v>
          </cell>
          <cell r="G41" t="str">
            <v>not vP</v>
          </cell>
          <cell r="H41" t="str">
            <v/>
          </cell>
          <cell r="I41" t="str">
            <v>Persistent</v>
          </cell>
          <cell r="J41">
            <v>7.5</v>
          </cell>
          <cell r="K41">
            <v>26</v>
          </cell>
          <cell r="L41" t="str">
            <v>Low</v>
          </cell>
          <cell r="M41">
            <v>129</v>
          </cell>
          <cell r="N41" t="str">
            <v>Low</v>
          </cell>
          <cell r="O41">
            <v>129</v>
          </cell>
        </row>
        <row r="42">
          <cell r="D42" t="str">
            <v>1007-28-9</v>
          </cell>
          <cell r="E42">
            <v>0</v>
          </cell>
          <cell r="F42" t="str">
            <v>P</v>
          </cell>
          <cell r="G42" t="str">
            <v>not vP</v>
          </cell>
          <cell r="H42" t="str">
            <v/>
          </cell>
          <cell r="I42" t="str">
            <v>Persistent</v>
          </cell>
          <cell r="J42">
            <v>7.5</v>
          </cell>
          <cell r="K42">
            <v>13</v>
          </cell>
          <cell r="L42" t="str">
            <v>Moderate</v>
          </cell>
          <cell r="M42">
            <v>71</v>
          </cell>
          <cell r="N42" t="str">
            <v>Low</v>
          </cell>
          <cell r="O42">
            <v>71</v>
          </cell>
        </row>
        <row r="43">
          <cell r="D43" t="str">
            <v>10605-21-7</v>
          </cell>
          <cell r="E43">
            <v>0</v>
          </cell>
          <cell r="F43" t="str">
            <v>P</v>
          </cell>
          <cell r="G43" t="str">
            <v>not vP</v>
          </cell>
          <cell r="H43" t="str">
            <v/>
          </cell>
          <cell r="I43" t="str">
            <v>Persistent</v>
          </cell>
          <cell r="J43">
            <v>7.5</v>
          </cell>
          <cell r="K43">
            <v>13</v>
          </cell>
          <cell r="L43" t="str">
            <v>Low</v>
          </cell>
          <cell r="M43">
            <v>156</v>
          </cell>
          <cell r="N43" t="str">
            <v>Low</v>
          </cell>
          <cell r="O43">
            <v>156</v>
          </cell>
        </row>
        <row r="44">
          <cell r="D44" t="str">
            <v>2164-08-1</v>
          </cell>
          <cell r="E44">
            <v>0</v>
          </cell>
          <cell r="F44" t="str">
            <v>not P</v>
          </cell>
          <cell r="G44" t="str">
            <v>not vP</v>
          </cell>
          <cell r="H44" t="str">
            <v/>
          </cell>
          <cell r="I44" t="str">
            <v>Not Persistent</v>
          </cell>
          <cell r="J44">
            <v>0</v>
          </cell>
          <cell r="K44">
            <v>26</v>
          </cell>
          <cell r="L44" t="str">
            <v>Low</v>
          </cell>
          <cell r="M44">
            <v>13</v>
          </cell>
          <cell r="N44" t="str">
            <v>Low</v>
          </cell>
          <cell r="O44">
            <v>26</v>
          </cell>
        </row>
        <row r="45">
          <cell r="D45" t="str">
            <v>80-05-7</v>
          </cell>
          <cell r="E45">
            <v>0</v>
          </cell>
          <cell r="F45" t="str">
            <v>not P</v>
          </cell>
          <cell r="G45" t="str">
            <v>not vP</v>
          </cell>
          <cell r="H45" t="str">
            <v/>
          </cell>
          <cell r="I45" t="str">
            <v>Not Persistent</v>
          </cell>
          <cell r="J45">
            <v>0</v>
          </cell>
          <cell r="K45">
            <v>4</v>
          </cell>
          <cell r="L45" t="str">
            <v>Low</v>
          </cell>
          <cell r="M45">
            <v>49</v>
          </cell>
          <cell r="N45" t="str">
            <v>Low</v>
          </cell>
          <cell r="O45">
            <v>49</v>
          </cell>
        </row>
        <row r="46">
          <cell r="D46" t="str">
            <v>335-67-1</v>
          </cell>
          <cell r="E46">
            <v>0</v>
          </cell>
          <cell r="F46" t="str">
            <v>P</v>
          </cell>
          <cell r="G46" t="str">
            <v>vP</v>
          </cell>
          <cell r="H46" t="str">
            <v>PBT - Recognised</v>
          </cell>
          <cell r="I46" t="str">
            <v>Very persistent</v>
          </cell>
          <cell r="J46">
            <v>10</v>
          </cell>
          <cell r="K46">
            <v>57</v>
          </cell>
          <cell r="L46" t="str">
            <v>Low</v>
          </cell>
          <cell r="M46">
            <v>157</v>
          </cell>
          <cell r="N46" t="str">
            <v>Low</v>
          </cell>
          <cell r="O46">
            <v>157</v>
          </cell>
        </row>
        <row r="47">
          <cell r="D47" t="str">
            <v>23950-58-5</v>
          </cell>
          <cell r="E47">
            <v>0</v>
          </cell>
          <cell r="F47" t="str">
            <v>P</v>
          </cell>
          <cell r="G47" t="str">
            <v>not vP</v>
          </cell>
          <cell r="H47" t="str">
            <v/>
          </cell>
          <cell r="I47" t="str">
            <v>Persistent</v>
          </cell>
          <cell r="J47">
            <v>7.5</v>
          </cell>
          <cell r="K47">
            <v>22</v>
          </cell>
          <cell r="L47" t="str">
            <v>Low</v>
          </cell>
          <cell r="M47">
            <v>156</v>
          </cell>
          <cell r="N47" t="str">
            <v>Low</v>
          </cell>
          <cell r="O47">
            <v>156</v>
          </cell>
        </row>
        <row r="48">
          <cell r="D48" t="str">
            <v>307-24-4</v>
          </cell>
          <cell r="E48">
            <v>0</v>
          </cell>
          <cell r="F48" t="str">
            <v>P</v>
          </cell>
          <cell r="G48" t="str">
            <v>vP</v>
          </cell>
          <cell r="H48" t="str">
            <v>PBT - Under Assessment</v>
          </cell>
          <cell r="I48" t="str">
            <v>Very persistent</v>
          </cell>
          <cell r="J48">
            <v>10</v>
          </cell>
          <cell r="K48">
            <v>15</v>
          </cell>
          <cell r="L48" t="str">
            <v>Low</v>
          </cell>
          <cell r="M48">
            <v>157</v>
          </cell>
          <cell r="N48" t="str">
            <v>Low</v>
          </cell>
          <cell r="O48">
            <v>157</v>
          </cell>
        </row>
        <row r="49">
          <cell r="D49" t="str">
            <v>604-75-1</v>
          </cell>
          <cell r="E49">
            <v>0</v>
          </cell>
          <cell r="F49" t="str">
            <v>P</v>
          </cell>
          <cell r="G49" t="str">
            <v>vP</v>
          </cell>
          <cell r="H49" t="str">
            <v/>
          </cell>
          <cell r="I49" t="str">
            <v>Very persistent</v>
          </cell>
          <cell r="J49">
            <v>10</v>
          </cell>
          <cell r="K49">
            <v>22</v>
          </cell>
          <cell r="L49" t="str">
            <v>Low</v>
          </cell>
          <cell r="M49">
            <v>227</v>
          </cell>
          <cell r="N49" t="str">
            <v>Low</v>
          </cell>
          <cell r="O49">
            <v>227</v>
          </cell>
        </row>
        <row r="50">
          <cell r="D50" t="str">
            <v>22071-15-4</v>
          </cell>
          <cell r="E50">
            <v>0</v>
          </cell>
          <cell r="F50" t="str">
            <v>P</v>
          </cell>
          <cell r="G50" t="str">
            <v>vP</v>
          </cell>
          <cell r="H50" t="str">
            <v/>
          </cell>
          <cell r="I50" t="str">
            <v>Very persistent</v>
          </cell>
          <cell r="J50">
            <v>10</v>
          </cell>
          <cell r="K50">
            <v>15</v>
          </cell>
          <cell r="L50" t="str">
            <v>Low</v>
          </cell>
          <cell r="M50">
            <v>227</v>
          </cell>
          <cell r="N50" t="str">
            <v>Low</v>
          </cell>
          <cell r="O50">
            <v>227</v>
          </cell>
        </row>
        <row r="51">
          <cell r="D51" t="str">
            <v>171118-09-5</v>
          </cell>
          <cell r="E51">
            <v>0</v>
          </cell>
          <cell r="F51" t="str">
            <v>not P</v>
          </cell>
          <cell r="G51" t="str">
            <v>not vP</v>
          </cell>
          <cell r="H51" t="str">
            <v/>
          </cell>
          <cell r="I51" t="str">
            <v>Not Persistent</v>
          </cell>
          <cell r="J51">
            <v>0</v>
          </cell>
          <cell r="K51">
            <v>26</v>
          </cell>
          <cell r="L51" t="str">
            <v>Low</v>
          </cell>
          <cell r="M51">
            <v>71</v>
          </cell>
          <cell r="N51" t="str">
            <v>Low</v>
          </cell>
          <cell r="O51">
            <v>71</v>
          </cell>
        </row>
        <row r="52">
          <cell r="D52" t="str">
            <v>106325-08-0</v>
          </cell>
          <cell r="E52">
            <v>0</v>
          </cell>
          <cell r="F52" t="str">
            <v>P</v>
          </cell>
          <cell r="G52" t="str">
            <v>vP</v>
          </cell>
          <cell r="H52" t="str">
            <v/>
          </cell>
          <cell r="I52" t="str">
            <v>Very persistent</v>
          </cell>
          <cell r="J52">
            <v>10</v>
          </cell>
          <cell r="K52">
            <v>26</v>
          </cell>
          <cell r="L52" t="str">
            <v>Low</v>
          </cell>
          <cell r="M52">
            <v>71</v>
          </cell>
          <cell r="N52" t="str">
            <v>Low</v>
          </cell>
          <cell r="O52">
            <v>71</v>
          </cell>
        </row>
        <row r="53">
          <cell r="D53" t="str">
            <v>135319-73-2</v>
          </cell>
          <cell r="E53">
            <v>0</v>
          </cell>
          <cell r="F53" t="str">
            <v>not P</v>
          </cell>
          <cell r="G53" t="str">
            <v>not vP</v>
          </cell>
          <cell r="H53" t="str">
            <v/>
          </cell>
          <cell r="I53" t="str">
            <v>Not Persistent</v>
          </cell>
          <cell r="J53">
            <v>0</v>
          </cell>
          <cell r="K53">
            <v>26</v>
          </cell>
          <cell r="L53" t="str">
            <v>Low</v>
          </cell>
          <cell r="M53">
            <v>71</v>
          </cell>
          <cell r="N53" t="str">
            <v>Low</v>
          </cell>
          <cell r="O53">
            <v>71</v>
          </cell>
        </row>
        <row r="54">
          <cell r="D54" t="str">
            <v>103-90-2</v>
          </cell>
          <cell r="E54">
            <v>0</v>
          </cell>
          <cell r="F54" t="str">
            <v>not P</v>
          </cell>
          <cell r="G54" t="str">
            <v>not vP</v>
          </cell>
          <cell r="H54" t="str">
            <v/>
          </cell>
          <cell r="I54" t="str">
            <v>Not Persistent</v>
          </cell>
          <cell r="J54">
            <v>0</v>
          </cell>
          <cell r="K54">
            <v>2</v>
          </cell>
          <cell r="L54" t="str">
            <v>Moderate</v>
          </cell>
          <cell r="M54">
            <v>23</v>
          </cell>
          <cell r="N54" t="str">
            <v>Moderate</v>
          </cell>
          <cell r="O54">
            <v>23</v>
          </cell>
        </row>
        <row r="55">
          <cell r="D55" t="str">
            <v>152019-73-3</v>
          </cell>
          <cell r="E55">
            <v>0</v>
          </cell>
          <cell r="F55" t="str">
            <v>not P</v>
          </cell>
          <cell r="G55" t="str">
            <v>not vP</v>
          </cell>
          <cell r="H55" t="str">
            <v/>
          </cell>
          <cell r="I55" t="str">
            <v>Not Persistent</v>
          </cell>
          <cell r="J55">
            <v>0</v>
          </cell>
          <cell r="K55">
            <v>26</v>
          </cell>
          <cell r="L55" t="str">
            <v>Moderate</v>
          </cell>
          <cell r="M55">
            <v>71</v>
          </cell>
          <cell r="N55" t="str">
            <v>Moderate</v>
          </cell>
          <cell r="O55">
            <v>71</v>
          </cell>
        </row>
        <row r="56">
          <cell r="D56" t="str">
            <v>723-46-6</v>
          </cell>
          <cell r="E56">
            <v>0</v>
          </cell>
          <cell r="F56" t="str">
            <v>not P</v>
          </cell>
          <cell r="G56" t="str">
            <v>not vP</v>
          </cell>
          <cell r="H56" t="str">
            <v/>
          </cell>
          <cell r="I56" t="str">
            <v>Not Persistent</v>
          </cell>
          <cell r="J56">
            <v>0</v>
          </cell>
          <cell r="K56">
            <v>2</v>
          </cell>
          <cell r="L56" t="str">
            <v>Low</v>
          </cell>
          <cell r="M56">
            <v>23</v>
          </cell>
          <cell r="N56" t="str">
            <v>Low</v>
          </cell>
          <cell r="O56">
            <v>23</v>
          </cell>
        </row>
        <row r="57">
          <cell r="D57" t="str">
            <v>99-76-3</v>
          </cell>
          <cell r="E57">
            <v>0</v>
          </cell>
          <cell r="F57" t="str">
            <v>not P</v>
          </cell>
          <cell r="G57" t="str">
            <v>not vP</v>
          </cell>
          <cell r="H57" t="str">
            <v/>
          </cell>
          <cell r="I57" t="str">
            <v>Not Persistent</v>
          </cell>
          <cell r="J57">
            <v>0</v>
          </cell>
          <cell r="K57">
            <v>3</v>
          </cell>
          <cell r="L57" t="str">
            <v>Low</v>
          </cell>
          <cell r="M57">
            <v>70</v>
          </cell>
          <cell r="N57" t="str">
            <v>Good</v>
          </cell>
          <cell r="O57">
            <v>70</v>
          </cell>
        </row>
        <row r="58">
          <cell r="D58" t="str">
            <v>120-47-8</v>
          </cell>
          <cell r="E58">
            <v>0</v>
          </cell>
          <cell r="F58" t="str">
            <v>not P</v>
          </cell>
          <cell r="G58" t="str">
            <v>not vP</v>
          </cell>
          <cell r="H58" t="str">
            <v/>
          </cell>
          <cell r="I58" t="str">
            <v>Not Persistent</v>
          </cell>
          <cell r="J58">
            <v>0</v>
          </cell>
          <cell r="K58">
            <v>3</v>
          </cell>
          <cell r="L58" t="str">
            <v>Good</v>
          </cell>
          <cell r="M58">
            <v>70</v>
          </cell>
          <cell r="N58" t="str">
            <v>Good</v>
          </cell>
          <cell r="O58">
            <v>70</v>
          </cell>
        </row>
        <row r="59">
          <cell r="D59" t="str">
            <v>94-13-3</v>
          </cell>
          <cell r="E59">
            <v>0</v>
          </cell>
          <cell r="F59" t="str">
            <v>P</v>
          </cell>
          <cell r="G59" t="str">
            <v>not vP</v>
          </cell>
          <cell r="H59" t="str">
            <v/>
          </cell>
          <cell r="I59" t="str">
            <v>Persistent</v>
          </cell>
          <cell r="J59">
            <v>7.5</v>
          </cell>
          <cell r="K59">
            <v>3</v>
          </cell>
          <cell r="L59" t="str">
            <v>Good</v>
          </cell>
          <cell r="M59">
            <v>156</v>
          </cell>
          <cell r="N59" t="str">
            <v>Good</v>
          </cell>
          <cell r="O59">
            <v>156</v>
          </cell>
        </row>
        <row r="60">
          <cell r="D60" t="str">
            <v>15687-27-1</v>
          </cell>
          <cell r="E60">
            <v>0</v>
          </cell>
          <cell r="F60" t="str">
            <v>P</v>
          </cell>
          <cell r="G60" t="str">
            <v>not vP</v>
          </cell>
          <cell r="H60" t="str">
            <v/>
          </cell>
          <cell r="I60" t="str">
            <v>Persistent</v>
          </cell>
          <cell r="J60">
            <v>7.5</v>
          </cell>
          <cell r="K60">
            <v>8</v>
          </cell>
          <cell r="L60" t="str">
            <v>Moderate</v>
          </cell>
          <cell r="M60">
            <v>156</v>
          </cell>
          <cell r="N60" t="str">
            <v>Low</v>
          </cell>
          <cell r="O60">
            <v>156</v>
          </cell>
        </row>
        <row r="61">
          <cell r="D61" t="str">
            <v>51146-56-6</v>
          </cell>
          <cell r="E61">
            <v>0</v>
          </cell>
          <cell r="F61" t="str">
            <v>P</v>
          </cell>
          <cell r="G61" t="str">
            <v>not vP</v>
          </cell>
          <cell r="H61" t="str">
            <v/>
          </cell>
          <cell r="I61" t="str">
            <v>Persistent</v>
          </cell>
          <cell r="J61">
            <v>7.5</v>
          </cell>
          <cell r="K61">
            <v>8</v>
          </cell>
          <cell r="L61" t="str">
            <v>Moderate</v>
          </cell>
          <cell r="M61">
            <v>156</v>
          </cell>
          <cell r="N61" t="str">
            <v>Low</v>
          </cell>
          <cell r="O61">
            <v>156</v>
          </cell>
        </row>
        <row r="62">
          <cell r="D62" t="str">
            <v>106-44-5</v>
          </cell>
          <cell r="E62">
            <v>0</v>
          </cell>
          <cell r="F62" t="str">
            <v>not P</v>
          </cell>
          <cell r="G62" t="str">
            <v>not vP</v>
          </cell>
          <cell r="H62" t="str">
            <v/>
          </cell>
          <cell r="I62" t="str">
            <v>Not Persistent</v>
          </cell>
          <cell r="J62">
            <v>0</v>
          </cell>
          <cell r="K62">
            <v>1</v>
          </cell>
          <cell r="L62" t="str">
            <v>Experimental</v>
          </cell>
          <cell r="M62">
            <v>7</v>
          </cell>
          <cell r="N62" t="str">
            <v>Experimental</v>
          </cell>
          <cell r="O62">
            <v>7</v>
          </cell>
        </row>
        <row r="63">
          <cell r="D63" t="str">
            <v>42017-89-0</v>
          </cell>
          <cell r="E63">
            <v>0</v>
          </cell>
          <cell r="F63" t="str">
            <v>P</v>
          </cell>
          <cell r="G63" t="str">
            <v>vP</v>
          </cell>
          <cell r="H63" t="str">
            <v/>
          </cell>
          <cell r="I63" t="str">
            <v>Very persistent</v>
          </cell>
          <cell r="J63">
            <v>10</v>
          </cell>
          <cell r="K63">
            <v>7</v>
          </cell>
          <cell r="L63" t="str">
            <v>Low</v>
          </cell>
          <cell r="M63">
            <v>227</v>
          </cell>
          <cell r="N63" t="str">
            <v>Low</v>
          </cell>
          <cell r="O63">
            <v>227</v>
          </cell>
        </row>
        <row r="64">
          <cell r="D64" t="str">
            <v>36507-30-9</v>
          </cell>
          <cell r="E64">
            <v>0</v>
          </cell>
          <cell r="F64" t="str">
            <v>not P</v>
          </cell>
          <cell r="G64" t="str">
            <v>not vP</v>
          </cell>
          <cell r="H64" t="str">
            <v/>
          </cell>
          <cell r="I64" t="str">
            <v>Not Persistent</v>
          </cell>
          <cell r="J64">
            <v>0</v>
          </cell>
          <cell r="K64">
            <v>10</v>
          </cell>
          <cell r="L64" t="str">
            <v>Low</v>
          </cell>
          <cell r="M64">
            <v>71</v>
          </cell>
          <cell r="N64" t="str">
            <v>Low</v>
          </cell>
          <cell r="O64">
            <v>71</v>
          </cell>
        </row>
        <row r="65">
          <cell r="D65" t="str">
            <v>51-03-6</v>
          </cell>
          <cell r="E65">
            <v>0</v>
          </cell>
          <cell r="F65" t="str">
            <v>not P</v>
          </cell>
          <cell r="G65" t="str">
            <v>not vP</v>
          </cell>
          <cell r="H65" t="str">
            <v/>
          </cell>
          <cell r="I65" t="str">
            <v>Not Persistent</v>
          </cell>
          <cell r="J65">
            <v>0</v>
          </cell>
          <cell r="K65">
            <v>5</v>
          </cell>
          <cell r="L65" t="str">
            <v>Low</v>
          </cell>
          <cell r="M65">
            <v>71</v>
          </cell>
          <cell r="N65" t="str">
            <v>Low</v>
          </cell>
          <cell r="O65">
            <v>71</v>
          </cell>
        </row>
        <row r="66">
          <cell r="D66" t="str">
            <v>1918-00-9</v>
          </cell>
          <cell r="E66">
            <v>0</v>
          </cell>
          <cell r="F66" t="str">
            <v>P</v>
          </cell>
          <cell r="G66" t="str">
            <v>not vP</v>
          </cell>
          <cell r="H66" t="str">
            <v/>
          </cell>
          <cell r="I66" t="str">
            <v>Persistent</v>
          </cell>
          <cell r="J66">
            <v>7.5</v>
          </cell>
          <cell r="K66">
            <v>23</v>
          </cell>
          <cell r="L66" t="str">
            <v>Experimental</v>
          </cell>
          <cell r="M66">
            <v>71</v>
          </cell>
          <cell r="N66" t="str">
            <v>Experimental</v>
          </cell>
          <cell r="O66">
            <v>71</v>
          </cell>
        </row>
        <row r="67">
          <cell r="D67" t="str">
            <v>34256-82-1</v>
          </cell>
          <cell r="E67">
            <v>0</v>
          </cell>
          <cell r="F67" t="str">
            <v>P</v>
          </cell>
          <cell r="G67" t="str">
            <v>not vP</v>
          </cell>
          <cell r="H67" t="str">
            <v/>
          </cell>
          <cell r="I67" t="str">
            <v>Persistent</v>
          </cell>
          <cell r="J67">
            <v>7.5</v>
          </cell>
          <cell r="K67">
            <v>26</v>
          </cell>
          <cell r="L67" t="str">
            <v>Low</v>
          </cell>
          <cell r="M67">
            <v>157</v>
          </cell>
          <cell r="N67" t="str">
            <v>Low</v>
          </cell>
          <cell r="O67">
            <v>157</v>
          </cell>
        </row>
        <row r="68">
          <cell r="D68" t="str">
            <v>330-55-2</v>
          </cell>
          <cell r="E68">
            <v>0</v>
          </cell>
          <cell r="F68" t="str">
            <v>P</v>
          </cell>
          <cell r="G68" t="str">
            <v>vP</v>
          </cell>
          <cell r="H68" t="str">
            <v/>
          </cell>
          <cell r="I68" t="str">
            <v>Very persistent</v>
          </cell>
          <cell r="J68">
            <v>10</v>
          </cell>
          <cell r="K68">
            <v>23</v>
          </cell>
          <cell r="L68" t="str">
            <v>Experimental</v>
          </cell>
          <cell r="M68">
            <v>229</v>
          </cell>
          <cell r="N68" t="str">
            <v>Experimental</v>
          </cell>
          <cell r="O68">
            <v>229</v>
          </cell>
        </row>
        <row r="69">
          <cell r="D69" t="str">
            <v>67306-00-7</v>
          </cell>
          <cell r="E69">
            <v>0</v>
          </cell>
          <cell r="F69" t="str">
            <v>P</v>
          </cell>
          <cell r="G69" t="str">
            <v>vP</v>
          </cell>
          <cell r="H69" t="str">
            <v/>
          </cell>
          <cell r="I69" t="str">
            <v>Very persistent</v>
          </cell>
          <cell r="J69">
            <v>10</v>
          </cell>
          <cell r="K69">
            <v>241</v>
          </cell>
          <cell r="L69" t="str">
            <v>Low</v>
          </cell>
          <cell r="M69">
            <v>91</v>
          </cell>
          <cell r="N69" t="str">
            <v>Low</v>
          </cell>
          <cell r="O69">
            <v>241</v>
          </cell>
        </row>
        <row r="70">
          <cell r="D70" t="str">
            <v>23103-98-2</v>
          </cell>
          <cell r="E70">
            <v>0</v>
          </cell>
          <cell r="F70" t="str">
            <v>P</v>
          </cell>
          <cell r="G70" t="str">
            <v>not vP</v>
          </cell>
          <cell r="H70" t="str">
            <v/>
          </cell>
          <cell r="I70" t="str">
            <v>Persistent</v>
          </cell>
          <cell r="J70">
            <v>7.5</v>
          </cell>
          <cell r="K70">
            <v>6</v>
          </cell>
          <cell r="L70" t="str">
            <v>Low</v>
          </cell>
          <cell r="M70">
            <v>71</v>
          </cell>
          <cell r="N70" t="str">
            <v>Low</v>
          </cell>
          <cell r="O70">
            <v>71</v>
          </cell>
        </row>
        <row r="71">
          <cell r="D71" t="str">
            <v>141112-29-0</v>
          </cell>
          <cell r="E71">
            <v>0</v>
          </cell>
          <cell r="F71" t="str">
            <v>P</v>
          </cell>
          <cell r="G71" t="str">
            <v>not vP</v>
          </cell>
          <cell r="H71" t="str">
            <v/>
          </cell>
          <cell r="I71" t="str">
            <v>Persistent</v>
          </cell>
          <cell r="J71">
            <v>7.5</v>
          </cell>
          <cell r="K71">
            <v>57</v>
          </cell>
          <cell r="L71" t="str">
            <v>Low</v>
          </cell>
          <cell r="M71">
            <v>157</v>
          </cell>
          <cell r="N71" t="str">
            <v>Low</v>
          </cell>
          <cell r="O71">
            <v>157</v>
          </cell>
        </row>
        <row r="72">
          <cell r="D72" t="str">
            <v>2032-65-7</v>
          </cell>
          <cell r="E72">
            <v>0</v>
          </cell>
          <cell r="F72" t="str">
            <v>P</v>
          </cell>
          <cell r="G72" t="str">
            <v>not vP</v>
          </cell>
          <cell r="H72" t="str">
            <v/>
          </cell>
          <cell r="I72" t="str">
            <v>Persistent</v>
          </cell>
          <cell r="J72">
            <v>7.5</v>
          </cell>
          <cell r="K72">
            <v>7</v>
          </cell>
          <cell r="L72" t="str">
            <v>Low</v>
          </cell>
          <cell r="M72">
            <v>87</v>
          </cell>
          <cell r="N72" t="str">
            <v>Low</v>
          </cell>
          <cell r="O72">
            <v>87</v>
          </cell>
        </row>
        <row r="73">
          <cell r="D73" t="str">
            <v>61213-25-0</v>
          </cell>
          <cell r="E73">
            <v>0</v>
          </cell>
          <cell r="F73" t="str">
            <v>P</v>
          </cell>
          <cell r="G73" t="str">
            <v>vP</v>
          </cell>
          <cell r="H73" t="str">
            <v/>
          </cell>
          <cell r="I73" t="str">
            <v>Very persistent</v>
          </cell>
          <cell r="J73">
            <v>10</v>
          </cell>
          <cell r="K73">
            <v>26</v>
          </cell>
          <cell r="L73" t="str">
            <v>Low</v>
          </cell>
          <cell r="M73">
            <v>157</v>
          </cell>
          <cell r="N73" t="str">
            <v>Low</v>
          </cell>
          <cell r="O73">
            <v>157</v>
          </cell>
        </row>
        <row r="74">
          <cell r="D74" t="str">
            <v>1689-84-5</v>
          </cell>
          <cell r="E74">
            <v>0</v>
          </cell>
          <cell r="F74" t="str">
            <v>P</v>
          </cell>
          <cell r="G74" t="str">
            <v>not vP</v>
          </cell>
          <cell r="H74" t="str">
            <v/>
          </cell>
          <cell r="I74" t="str">
            <v>Persistent</v>
          </cell>
          <cell r="J74">
            <v>7.5</v>
          </cell>
          <cell r="K74">
            <v>4</v>
          </cell>
          <cell r="L74" t="str">
            <v>Low</v>
          </cell>
          <cell r="M74">
            <v>49</v>
          </cell>
          <cell r="N74" t="str">
            <v>Low</v>
          </cell>
          <cell r="O74">
            <v>49</v>
          </cell>
        </row>
        <row r="75">
          <cell r="D75" t="str">
            <v>95-48-7</v>
          </cell>
          <cell r="E75">
            <v>0</v>
          </cell>
          <cell r="F75" t="str">
            <v>not P</v>
          </cell>
          <cell r="G75" t="str">
            <v>not vP</v>
          </cell>
          <cell r="H75" t="str">
            <v/>
          </cell>
          <cell r="I75" t="str">
            <v>Not Persistent</v>
          </cell>
          <cell r="J75">
            <v>0</v>
          </cell>
          <cell r="K75">
            <v>1</v>
          </cell>
          <cell r="L75" t="str">
            <v>Experimental</v>
          </cell>
          <cell r="M75">
            <v>7</v>
          </cell>
          <cell r="N75" t="str">
            <v>Experimental</v>
          </cell>
          <cell r="O75">
            <v>7</v>
          </cell>
        </row>
        <row r="76">
          <cell r="D76" t="str">
            <v>74-83-9</v>
          </cell>
          <cell r="E76">
            <v>0</v>
          </cell>
          <cell r="F76" t="str">
            <v>not P</v>
          </cell>
          <cell r="G76" t="str">
            <v>not vP</v>
          </cell>
          <cell r="H76" t="str">
            <v/>
          </cell>
          <cell r="I76" t="str">
            <v>Not Persistent</v>
          </cell>
          <cell r="J76">
            <v>0</v>
          </cell>
          <cell r="K76">
            <v>53</v>
          </cell>
          <cell r="L76" t="str">
            <v>Low</v>
          </cell>
          <cell r="M76">
            <v>229</v>
          </cell>
          <cell r="N76" t="str">
            <v>Low</v>
          </cell>
          <cell r="O76">
            <v>229</v>
          </cell>
        </row>
        <row r="77">
          <cell r="D77" t="str">
            <v>60-51-5</v>
          </cell>
          <cell r="E77">
            <v>0</v>
          </cell>
          <cell r="F77" t="str">
            <v>not P</v>
          </cell>
          <cell r="G77" t="str">
            <v>not vP</v>
          </cell>
          <cell r="H77" t="str">
            <v/>
          </cell>
          <cell r="I77" t="str">
            <v>Not Persistent</v>
          </cell>
          <cell r="J77">
            <v>0</v>
          </cell>
          <cell r="K77">
            <v>149</v>
          </cell>
          <cell r="L77" t="str">
            <v>Low</v>
          </cell>
          <cell r="M77">
            <v>228</v>
          </cell>
          <cell r="N77" t="str">
            <v>Low</v>
          </cell>
          <cell r="O77">
            <v>228</v>
          </cell>
        </row>
        <row r="78">
          <cell r="D78" t="str">
            <v>131-11-3</v>
          </cell>
          <cell r="E78">
            <v>0</v>
          </cell>
          <cell r="F78" t="str">
            <v>not P</v>
          </cell>
          <cell r="G78" t="str">
            <v>not vP</v>
          </cell>
          <cell r="H78" t="str">
            <v/>
          </cell>
          <cell r="I78" t="str">
            <v>Not Persistent</v>
          </cell>
          <cell r="J78">
            <v>0</v>
          </cell>
          <cell r="K78">
            <v>7</v>
          </cell>
          <cell r="L78" t="str">
            <v>Experimental</v>
          </cell>
          <cell r="M78">
            <v>71</v>
          </cell>
          <cell r="N78" t="str">
            <v>Experimental</v>
          </cell>
          <cell r="O78">
            <v>71</v>
          </cell>
        </row>
        <row r="79">
          <cell r="D79" t="str">
            <v>53-16-7</v>
          </cell>
          <cell r="E79">
            <v>0</v>
          </cell>
          <cell r="F79" t="str">
            <v>not P</v>
          </cell>
          <cell r="G79" t="str">
            <v>not vP</v>
          </cell>
          <cell r="H79" t="str">
            <v/>
          </cell>
          <cell r="I79" t="str">
            <v>Not Persistent</v>
          </cell>
          <cell r="J79">
            <v>0</v>
          </cell>
          <cell r="K79">
            <v>23</v>
          </cell>
          <cell r="L79" t="str">
            <v>Low</v>
          </cell>
          <cell r="M79">
            <v>13</v>
          </cell>
          <cell r="N79" t="str">
            <v>Low</v>
          </cell>
          <cell r="O79">
            <v>23</v>
          </cell>
        </row>
        <row r="80">
          <cell r="D80" t="str">
            <v>29232-93-7</v>
          </cell>
          <cell r="E80">
            <v>0</v>
          </cell>
          <cell r="F80" t="str">
            <v>P</v>
          </cell>
          <cell r="G80" t="str">
            <v>vP</v>
          </cell>
          <cell r="H80" t="str">
            <v/>
          </cell>
          <cell r="I80" t="str">
            <v>Very persistent</v>
          </cell>
          <cell r="J80">
            <v>10</v>
          </cell>
          <cell r="K80">
            <v>149</v>
          </cell>
          <cell r="L80" t="str">
            <v>Low</v>
          </cell>
          <cell r="M80">
            <v>127</v>
          </cell>
          <cell r="N80" t="str">
            <v>Low</v>
          </cell>
          <cell r="O80">
            <v>149</v>
          </cell>
        </row>
        <row r="81">
          <cell r="D81" t="str">
            <v>3380-34-5</v>
          </cell>
          <cell r="E81">
            <v>0</v>
          </cell>
          <cell r="F81" t="str">
            <v>P</v>
          </cell>
          <cell r="G81" t="str">
            <v>vP</v>
          </cell>
          <cell r="H81" t="str">
            <v>PBT - Under Assessment</v>
          </cell>
          <cell r="I81" t="str">
            <v>Very persistent</v>
          </cell>
          <cell r="J81">
            <v>10</v>
          </cell>
          <cell r="K81">
            <v>19</v>
          </cell>
          <cell r="L81" t="str">
            <v>Good</v>
          </cell>
          <cell r="M81">
            <v>229</v>
          </cell>
          <cell r="N81" t="str">
            <v>Moderate</v>
          </cell>
          <cell r="O81">
            <v>229</v>
          </cell>
        </row>
        <row r="82">
          <cell r="D82" t="str">
            <v>121-14-2</v>
          </cell>
          <cell r="E82">
            <v>0</v>
          </cell>
          <cell r="F82" t="str">
            <v>P</v>
          </cell>
          <cell r="G82" t="str">
            <v>vP</v>
          </cell>
          <cell r="H82" t="str">
            <v/>
          </cell>
          <cell r="I82" t="str">
            <v>Very persistent</v>
          </cell>
          <cell r="J82">
            <v>10</v>
          </cell>
          <cell r="K82">
            <v>2</v>
          </cell>
          <cell r="L82" t="str">
            <v>Experimental</v>
          </cell>
          <cell r="M82">
            <v>229</v>
          </cell>
          <cell r="N82" t="str">
            <v>Experimental</v>
          </cell>
          <cell r="O82">
            <v>229</v>
          </cell>
        </row>
        <row r="83">
          <cell r="D83" t="str">
            <v>95-76-1</v>
          </cell>
          <cell r="E83">
            <v>0</v>
          </cell>
          <cell r="F83" t="str">
            <v>P</v>
          </cell>
          <cell r="G83" t="str">
            <v>not vP</v>
          </cell>
          <cell r="H83" t="str">
            <v/>
          </cell>
          <cell r="I83" t="str">
            <v>Persistent</v>
          </cell>
          <cell r="J83">
            <v>7.5</v>
          </cell>
          <cell r="K83">
            <v>13</v>
          </cell>
          <cell r="L83" t="str">
            <v>Good</v>
          </cell>
          <cell r="M83">
            <v>51</v>
          </cell>
          <cell r="N83" t="str">
            <v>Moderate</v>
          </cell>
          <cell r="O83">
            <v>51</v>
          </cell>
        </row>
        <row r="84">
          <cell r="D84" t="str">
            <v>79-34-5</v>
          </cell>
          <cell r="E84">
            <v>0</v>
          </cell>
          <cell r="F84" t="str">
            <v>P</v>
          </cell>
          <cell r="G84" t="str">
            <v>vP</v>
          </cell>
          <cell r="H84" t="str">
            <v/>
          </cell>
          <cell r="I84" t="str">
            <v>Very persistent</v>
          </cell>
          <cell r="J84">
            <v>10</v>
          </cell>
          <cell r="K84">
            <v>71</v>
          </cell>
          <cell r="L84" t="str">
            <v>Experimental</v>
          </cell>
          <cell r="M84">
            <v>708</v>
          </cell>
          <cell r="N84" t="str">
            <v>Experimental</v>
          </cell>
          <cell r="O84">
            <v>708</v>
          </cell>
        </row>
        <row r="85">
          <cell r="D85" t="str">
            <v>103361-09-7</v>
          </cell>
          <cell r="E85">
            <v>0</v>
          </cell>
          <cell r="F85" t="str">
            <v>P</v>
          </cell>
          <cell r="G85" t="str">
            <v>vP</v>
          </cell>
          <cell r="H85" t="str">
            <v/>
          </cell>
          <cell r="I85" t="str">
            <v>Very persistent</v>
          </cell>
          <cell r="J85">
            <v>10</v>
          </cell>
          <cell r="K85">
            <v>7</v>
          </cell>
          <cell r="L85" t="str">
            <v>Low</v>
          </cell>
          <cell r="M85">
            <v>227</v>
          </cell>
          <cell r="N85" t="str">
            <v>Low</v>
          </cell>
          <cell r="O85">
            <v>227</v>
          </cell>
        </row>
        <row r="86">
          <cell r="D86" t="str">
            <v>106-89-8</v>
          </cell>
          <cell r="E86">
            <v>0</v>
          </cell>
          <cell r="F86" t="str">
            <v>P</v>
          </cell>
          <cell r="G86" t="str">
            <v>vP</v>
          </cell>
          <cell r="H86" t="str">
            <v/>
          </cell>
          <cell r="I86" t="str">
            <v>Very persistent</v>
          </cell>
          <cell r="J86">
            <v>10</v>
          </cell>
          <cell r="K86">
            <v>141</v>
          </cell>
          <cell r="L86" t="str">
            <v>Moderate</v>
          </cell>
          <cell r="M86">
            <v>229</v>
          </cell>
          <cell r="N86" t="str">
            <v>Moderate</v>
          </cell>
          <cell r="O86">
            <v>229</v>
          </cell>
        </row>
        <row r="87">
          <cell r="D87" t="str">
            <v>106-93-4</v>
          </cell>
          <cell r="E87">
            <v>0</v>
          </cell>
          <cell r="F87" t="str">
            <v>P</v>
          </cell>
          <cell r="G87" t="str">
            <v>vP</v>
          </cell>
          <cell r="H87" t="str">
            <v/>
          </cell>
          <cell r="I87" t="str">
            <v>Very persistent</v>
          </cell>
          <cell r="J87">
            <v>10</v>
          </cell>
          <cell r="K87">
            <v>25</v>
          </cell>
          <cell r="L87" t="str">
            <v>Low</v>
          </cell>
          <cell r="M87">
            <v>229</v>
          </cell>
          <cell r="N87" t="str">
            <v>Low</v>
          </cell>
          <cell r="O87">
            <v>229</v>
          </cell>
        </row>
        <row r="88">
          <cell r="D88" t="str">
            <v>1634-04-4</v>
          </cell>
          <cell r="E88">
            <v>0</v>
          </cell>
          <cell r="F88" t="str">
            <v>not P</v>
          </cell>
          <cell r="G88" t="str">
            <v>not vP</v>
          </cell>
          <cell r="H88" t="str">
            <v/>
          </cell>
          <cell r="I88" t="str">
            <v>Not Persistent</v>
          </cell>
          <cell r="J88">
            <v>0</v>
          </cell>
          <cell r="K88">
            <v>23</v>
          </cell>
          <cell r="L88" t="str">
            <v>Low</v>
          </cell>
          <cell r="M88">
            <v>127</v>
          </cell>
          <cell r="N88" t="str">
            <v>Moderate</v>
          </cell>
          <cell r="O88">
            <v>127</v>
          </cell>
        </row>
        <row r="89">
          <cell r="D89" t="str">
            <v>75-01-4</v>
          </cell>
          <cell r="E89">
            <v>0</v>
          </cell>
          <cell r="F89" t="str">
            <v>P</v>
          </cell>
          <cell r="G89" t="str">
            <v>vP</v>
          </cell>
          <cell r="H89" t="str">
            <v/>
          </cell>
          <cell r="I89" t="str">
            <v>Very persistent</v>
          </cell>
          <cell r="J89">
            <v>10</v>
          </cell>
          <cell r="K89">
            <v>23</v>
          </cell>
          <cell r="L89" t="str">
            <v>Experimental</v>
          </cell>
          <cell r="M89">
            <v>229</v>
          </cell>
          <cell r="N89" t="str">
            <v>Experimental</v>
          </cell>
          <cell r="O89">
            <v>229</v>
          </cell>
        </row>
        <row r="90">
          <cell r="D90" t="str">
            <v>98-95-3</v>
          </cell>
          <cell r="E90">
            <v>0</v>
          </cell>
          <cell r="F90" t="str">
            <v>P</v>
          </cell>
          <cell r="G90" t="str">
            <v>vP</v>
          </cell>
          <cell r="H90" t="str">
            <v/>
          </cell>
          <cell r="I90" t="str">
            <v>Very persistent</v>
          </cell>
          <cell r="J90">
            <v>10</v>
          </cell>
          <cell r="K90">
            <v>71</v>
          </cell>
          <cell r="L90" t="str">
            <v>Experimental</v>
          </cell>
          <cell r="M90">
            <v>229</v>
          </cell>
          <cell r="N90" t="str">
            <v>Experimental</v>
          </cell>
          <cell r="O90">
            <v>229</v>
          </cell>
        </row>
        <row r="91">
          <cell r="D91" t="str">
            <v>79-00-5</v>
          </cell>
          <cell r="E91">
            <v>0</v>
          </cell>
          <cell r="F91" t="str">
            <v>not P</v>
          </cell>
          <cell r="G91" t="str">
            <v>not vP</v>
          </cell>
          <cell r="H91" t="str">
            <v/>
          </cell>
          <cell r="I91" t="str">
            <v>Not Persistent</v>
          </cell>
          <cell r="J91">
            <v>0</v>
          </cell>
          <cell r="K91">
            <v>25</v>
          </cell>
          <cell r="L91" t="str">
            <v>Moderate</v>
          </cell>
          <cell r="M91">
            <v>532</v>
          </cell>
          <cell r="N91" t="str">
            <v>Moderate</v>
          </cell>
          <cell r="O91">
            <v>532</v>
          </cell>
        </row>
        <row r="92">
          <cell r="D92" t="str">
            <v>3567-62-2</v>
          </cell>
          <cell r="E92">
            <v>0</v>
          </cell>
          <cell r="F92" t="str">
            <v>P</v>
          </cell>
          <cell r="G92" t="str">
            <v>not vP</v>
          </cell>
          <cell r="H92" t="str">
            <v/>
          </cell>
          <cell r="I92" t="str">
            <v>Persistent</v>
          </cell>
          <cell r="J92">
            <v>7.5</v>
          </cell>
          <cell r="K92">
            <v>22</v>
          </cell>
          <cell r="L92" t="str">
            <v>Moderate</v>
          </cell>
          <cell r="M92">
            <v>156</v>
          </cell>
          <cell r="N92" t="str">
            <v>Moderate</v>
          </cell>
          <cell r="O92">
            <v>156</v>
          </cell>
        </row>
        <row r="93">
          <cell r="D93" t="str">
            <v>19988-24-0</v>
          </cell>
          <cell r="E93">
            <v>0</v>
          </cell>
          <cell r="F93" t="str">
            <v>P</v>
          </cell>
          <cell r="G93" t="str">
            <v>vP</v>
          </cell>
          <cell r="H93" t="str">
            <v/>
          </cell>
          <cell r="I93" t="str">
            <v>Very persistent</v>
          </cell>
          <cell r="J93">
            <v>10</v>
          </cell>
          <cell r="K93">
            <v>64</v>
          </cell>
          <cell r="L93" t="str">
            <v>Low</v>
          </cell>
          <cell r="M93">
            <v>228</v>
          </cell>
          <cell r="N93" t="str">
            <v>Low</v>
          </cell>
          <cell r="O93">
            <v>228</v>
          </cell>
        </row>
        <row r="94">
          <cell r="D94" t="str">
            <v>106-48-9</v>
          </cell>
          <cell r="E94">
            <v>0</v>
          </cell>
          <cell r="F94" t="str">
            <v>P</v>
          </cell>
          <cell r="G94" t="str">
            <v>not vP</v>
          </cell>
          <cell r="H94" t="str">
            <v/>
          </cell>
          <cell r="I94" t="str">
            <v>Persistent</v>
          </cell>
          <cell r="J94">
            <v>7.5</v>
          </cell>
          <cell r="K94">
            <v>2</v>
          </cell>
          <cell r="L94" t="str">
            <v>Experimental</v>
          </cell>
          <cell r="M94">
            <v>71</v>
          </cell>
          <cell r="N94" t="str">
            <v>Experimental</v>
          </cell>
          <cell r="O94">
            <v>71</v>
          </cell>
        </row>
        <row r="95">
          <cell r="D95" t="str">
            <v>15972-60-8</v>
          </cell>
          <cell r="E95">
            <v>0</v>
          </cell>
          <cell r="F95" t="str">
            <v>P</v>
          </cell>
          <cell r="G95" t="str">
            <v>not vP</v>
          </cell>
          <cell r="H95" t="str">
            <v/>
          </cell>
          <cell r="I95" t="str">
            <v>Persistent</v>
          </cell>
          <cell r="J95">
            <v>7.5</v>
          </cell>
          <cell r="K95">
            <v>26</v>
          </cell>
          <cell r="L95" t="str">
            <v>Low</v>
          </cell>
          <cell r="M95">
            <v>157</v>
          </cell>
          <cell r="N95" t="str">
            <v>Low</v>
          </cell>
          <cell r="O95">
            <v>157</v>
          </cell>
        </row>
        <row r="96">
          <cell r="D96" t="str">
            <v>120-12-7</v>
          </cell>
          <cell r="E96">
            <v>0</v>
          </cell>
          <cell r="F96" t="str">
            <v>P</v>
          </cell>
          <cell r="G96" t="str">
            <v>vP</v>
          </cell>
          <cell r="H96" t="str">
            <v>PBT - Recognised</v>
          </cell>
          <cell r="I96" t="str">
            <v>Very persistent</v>
          </cell>
          <cell r="J96">
            <v>10</v>
          </cell>
          <cell r="K96">
            <v>23</v>
          </cell>
          <cell r="L96" t="str">
            <v>Experimental</v>
          </cell>
          <cell r="M96">
            <v>708</v>
          </cell>
          <cell r="N96" t="str">
            <v>Experimental</v>
          </cell>
          <cell r="O96">
            <v>708</v>
          </cell>
        </row>
        <row r="97">
          <cell r="D97" t="str">
            <v>1912-24-9</v>
          </cell>
          <cell r="E97">
            <v>0</v>
          </cell>
          <cell r="F97" t="str">
            <v>P</v>
          </cell>
          <cell r="G97" t="str">
            <v>vP</v>
          </cell>
          <cell r="H97" t="str">
            <v/>
          </cell>
          <cell r="I97" t="str">
            <v>Very persistent</v>
          </cell>
          <cell r="J97">
            <v>10</v>
          </cell>
          <cell r="K97">
            <v>708</v>
          </cell>
          <cell r="L97" t="str">
            <v>Experimental</v>
          </cell>
          <cell r="M97">
            <v>71</v>
          </cell>
          <cell r="N97" t="str">
            <v>Experimental</v>
          </cell>
          <cell r="O97">
            <v>708</v>
          </cell>
        </row>
        <row r="98">
          <cell r="D98" t="str">
            <v>71-43-2</v>
          </cell>
          <cell r="E98">
            <v>0</v>
          </cell>
          <cell r="F98" t="str">
            <v>P</v>
          </cell>
          <cell r="G98" t="str">
            <v>not vP</v>
          </cell>
          <cell r="H98" t="str">
            <v/>
          </cell>
          <cell r="I98" t="str">
            <v>Persistent</v>
          </cell>
          <cell r="J98">
            <v>7.5</v>
          </cell>
          <cell r="K98">
            <v>7</v>
          </cell>
          <cell r="L98" t="str">
            <v>Experimental</v>
          </cell>
          <cell r="M98">
            <v>71</v>
          </cell>
          <cell r="N98" t="str">
            <v>Experimental</v>
          </cell>
          <cell r="O98">
            <v>71</v>
          </cell>
        </row>
        <row r="99">
          <cell r="D99" t="str">
            <v>32534-81-9</v>
          </cell>
          <cell r="E99">
            <v>0</v>
          </cell>
          <cell r="F99" t="str">
            <v>P</v>
          </cell>
          <cell r="G99" t="str">
            <v>vP</v>
          </cell>
          <cell r="H99" t="str">
            <v/>
          </cell>
          <cell r="I99" t="str">
            <v>Very persistent</v>
          </cell>
          <cell r="J99">
            <v>10</v>
          </cell>
          <cell r="K99">
            <v>19</v>
          </cell>
          <cell r="L99" t="str">
            <v>Low</v>
          </cell>
          <cell r="M99">
            <v>2292</v>
          </cell>
          <cell r="N99" t="str">
            <v>Low</v>
          </cell>
          <cell r="O99">
            <v>2292</v>
          </cell>
        </row>
        <row r="100">
          <cell r="D100" t="str">
            <v>7440-43-9</v>
          </cell>
          <cell r="E100" t="str">
            <v>Inorganic</v>
          </cell>
          <cell r="F100" t="str">
            <v>not relevant</v>
          </cell>
          <cell r="G100" t="str">
            <v>not relevant</v>
          </cell>
          <cell r="H100" t="str">
            <v>not relevant</v>
          </cell>
          <cell r="I100" t="str">
            <v>Inorganic</v>
          </cell>
          <cell r="J100">
            <v>5</v>
          </cell>
          <cell r="K100" t="str">
            <v>Inorganic</v>
          </cell>
          <cell r="M100" t="str">
            <v>Inorganic</v>
          </cell>
          <cell r="N100" t="str">
            <v>Inorganic</v>
          </cell>
          <cell r="O100">
            <v>0</v>
          </cell>
        </row>
        <row r="101">
          <cell r="D101" t="str">
            <v>85535-84-8</v>
          </cell>
          <cell r="E101">
            <v>0</v>
          </cell>
          <cell r="F101" t="str">
            <v>P</v>
          </cell>
          <cell r="G101" t="str">
            <v>vP</v>
          </cell>
          <cell r="H101" t="str">
            <v>POP - Recognised</v>
          </cell>
          <cell r="I101" t="str">
            <v>Very persistent</v>
          </cell>
          <cell r="J101">
            <v>10</v>
          </cell>
          <cell r="K101">
            <v>141</v>
          </cell>
          <cell r="L101" t="str">
            <v>Moderate</v>
          </cell>
          <cell r="M101">
            <v>129</v>
          </cell>
          <cell r="N101" t="str">
            <v>Moderate</v>
          </cell>
          <cell r="O101">
            <v>141</v>
          </cell>
        </row>
        <row r="102">
          <cell r="D102" t="str">
            <v>470-90-6</v>
          </cell>
          <cell r="E102">
            <v>0</v>
          </cell>
          <cell r="F102" t="str">
            <v>P</v>
          </cell>
          <cell r="G102" t="str">
            <v>not vP</v>
          </cell>
          <cell r="H102" t="str">
            <v/>
          </cell>
          <cell r="I102" t="str">
            <v>Persistent</v>
          </cell>
          <cell r="J102">
            <v>7.5</v>
          </cell>
          <cell r="K102">
            <v>22</v>
          </cell>
          <cell r="L102" t="str">
            <v>Low</v>
          </cell>
          <cell r="M102">
            <v>71</v>
          </cell>
          <cell r="N102" t="str">
            <v>Low</v>
          </cell>
          <cell r="O102">
            <v>71</v>
          </cell>
        </row>
        <row r="103">
          <cell r="D103" t="str">
            <v>2921-88-2</v>
          </cell>
          <cell r="E103">
            <v>0</v>
          </cell>
          <cell r="F103" t="str">
            <v>P</v>
          </cell>
          <cell r="G103" t="str">
            <v>vP</v>
          </cell>
          <cell r="H103" t="str">
            <v>POP - Potential</v>
          </cell>
          <cell r="I103" t="str">
            <v>Very persistent</v>
          </cell>
          <cell r="J103">
            <v>10</v>
          </cell>
          <cell r="K103">
            <v>7</v>
          </cell>
          <cell r="L103" t="str">
            <v>Experimental</v>
          </cell>
          <cell r="M103">
            <v>71</v>
          </cell>
          <cell r="N103" t="str">
            <v>Experimental</v>
          </cell>
          <cell r="O103">
            <v>71</v>
          </cell>
        </row>
        <row r="104">
          <cell r="D104" t="str">
            <v>107-06-2</v>
          </cell>
          <cell r="E104">
            <v>0</v>
          </cell>
          <cell r="F104" t="str">
            <v>P</v>
          </cell>
          <cell r="G104" t="str">
            <v>vP</v>
          </cell>
          <cell r="H104" t="str">
            <v/>
          </cell>
          <cell r="I104" t="str">
            <v>Very persistent</v>
          </cell>
          <cell r="J104">
            <v>10</v>
          </cell>
          <cell r="K104">
            <v>71</v>
          </cell>
          <cell r="L104" t="str">
            <v>Experimental</v>
          </cell>
          <cell r="M104">
            <v>708</v>
          </cell>
          <cell r="N104" t="str">
            <v>Experimental</v>
          </cell>
          <cell r="O104">
            <v>708</v>
          </cell>
        </row>
        <row r="105">
          <cell r="D105" t="str">
            <v>75-09-2</v>
          </cell>
          <cell r="E105">
            <v>0</v>
          </cell>
          <cell r="F105" t="str">
            <v>not P</v>
          </cell>
          <cell r="G105" t="str">
            <v>not vP</v>
          </cell>
          <cell r="H105" t="str">
            <v/>
          </cell>
          <cell r="I105" t="str">
            <v>Not Persistent</v>
          </cell>
          <cell r="J105">
            <v>0</v>
          </cell>
          <cell r="K105">
            <v>71</v>
          </cell>
          <cell r="L105" t="str">
            <v>Experimental</v>
          </cell>
          <cell r="M105">
            <v>708</v>
          </cell>
          <cell r="N105" t="str">
            <v>Experimental</v>
          </cell>
          <cell r="O105">
            <v>708</v>
          </cell>
        </row>
        <row r="106">
          <cell r="D106" t="str">
            <v>117-81-7</v>
          </cell>
          <cell r="E106">
            <v>0</v>
          </cell>
          <cell r="F106" t="str">
            <v>P</v>
          </cell>
          <cell r="G106" t="str">
            <v>not vP</v>
          </cell>
          <cell r="H106" t="str">
            <v/>
          </cell>
          <cell r="I106" t="str">
            <v>Persistent</v>
          </cell>
          <cell r="J106">
            <v>7.5</v>
          </cell>
          <cell r="K106">
            <v>7</v>
          </cell>
          <cell r="L106" t="str">
            <v>Experimental</v>
          </cell>
          <cell r="M106">
            <v>13</v>
          </cell>
          <cell r="N106" t="str">
            <v>Moderate</v>
          </cell>
          <cell r="O106">
            <v>13</v>
          </cell>
        </row>
        <row r="107">
          <cell r="D107" t="str">
            <v>330-54-1</v>
          </cell>
          <cell r="E107">
            <v>0</v>
          </cell>
          <cell r="F107" t="str">
            <v>P</v>
          </cell>
          <cell r="G107" t="str">
            <v>vP</v>
          </cell>
          <cell r="H107" t="str">
            <v/>
          </cell>
          <cell r="I107" t="str">
            <v>Very persistent</v>
          </cell>
          <cell r="J107">
            <v>10</v>
          </cell>
          <cell r="K107">
            <v>23</v>
          </cell>
          <cell r="L107" t="str">
            <v>Experimental</v>
          </cell>
          <cell r="M107">
            <v>229</v>
          </cell>
          <cell r="N107" t="str">
            <v>Experimental</v>
          </cell>
          <cell r="O107">
            <v>229</v>
          </cell>
        </row>
        <row r="108">
          <cell r="D108" t="str">
            <v>115-29-7</v>
          </cell>
          <cell r="E108">
            <v>0</v>
          </cell>
          <cell r="F108" t="str">
            <v>P</v>
          </cell>
          <cell r="G108" t="str">
            <v>vP</v>
          </cell>
          <cell r="H108" t="str">
            <v>POP - Recognised</v>
          </cell>
          <cell r="I108" t="str">
            <v>Very persistent</v>
          </cell>
          <cell r="J108">
            <v>10</v>
          </cell>
          <cell r="K108">
            <v>6</v>
          </cell>
          <cell r="L108" t="str">
            <v>Low</v>
          </cell>
          <cell r="M108">
            <v>71</v>
          </cell>
          <cell r="N108" t="str">
            <v>Low</v>
          </cell>
          <cell r="O108">
            <v>71</v>
          </cell>
        </row>
        <row r="109">
          <cell r="D109" t="str">
            <v>206-44-0</v>
          </cell>
          <cell r="E109">
            <v>0</v>
          </cell>
          <cell r="F109" t="str">
            <v>P</v>
          </cell>
          <cell r="G109" t="str">
            <v>vP</v>
          </cell>
          <cell r="H109" t="str">
            <v>PBT - Recognised</v>
          </cell>
          <cell r="I109" t="str">
            <v>Very persistent</v>
          </cell>
          <cell r="J109">
            <v>10</v>
          </cell>
          <cell r="K109">
            <v>71</v>
          </cell>
          <cell r="L109" t="str">
            <v>Experimental</v>
          </cell>
          <cell r="M109">
            <v>2292</v>
          </cell>
          <cell r="N109" t="str">
            <v>Experimental</v>
          </cell>
          <cell r="O109">
            <v>2292</v>
          </cell>
        </row>
        <row r="110">
          <cell r="D110" t="str">
            <v>118-74-1</v>
          </cell>
          <cell r="E110">
            <v>0</v>
          </cell>
          <cell r="F110" t="str">
            <v>P</v>
          </cell>
          <cell r="G110" t="str">
            <v>vP</v>
          </cell>
          <cell r="H110" t="str">
            <v>POP - Recognised</v>
          </cell>
          <cell r="I110" t="str">
            <v>Very persistent</v>
          </cell>
          <cell r="J110">
            <v>10</v>
          </cell>
          <cell r="K110">
            <v>2292</v>
          </cell>
          <cell r="L110" t="str">
            <v>Experimental</v>
          </cell>
          <cell r="M110">
            <v>2292</v>
          </cell>
          <cell r="N110" t="str">
            <v>Experimental</v>
          </cell>
          <cell r="O110">
            <v>2292</v>
          </cell>
        </row>
        <row r="111">
          <cell r="D111" t="str">
            <v>87-68-3</v>
          </cell>
          <cell r="E111">
            <v>0</v>
          </cell>
          <cell r="F111" t="str">
            <v>P</v>
          </cell>
          <cell r="G111" t="str">
            <v>vP</v>
          </cell>
          <cell r="H111" t="str">
            <v>POP - Recognised</v>
          </cell>
          <cell r="I111" t="str">
            <v>Very persistent</v>
          </cell>
          <cell r="J111">
            <v>10</v>
          </cell>
          <cell r="K111">
            <v>148</v>
          </cell>
          <cell r="L111" t="str">
            <v>Low</v>
          </cell>
          <cell r="M111">
            <v>72</v>
          </cell>
          <cell r="N111" t="str">
            <v>Low</v>
          </cell>
          <cell r="O111">
            <v>148</v>
          </cell>
        </row>
        <row r="112">
          <cell r="D112" t="str">
            <v>608-73-1</v>
          </cell>
          <cell r="E112">
            <v>0</v>
          </cell>
          <cell r="F112" t="str">
            <v>P</v>
          </cell>
          <cell r="G112" t="str">
            <v>vP</v>
          </cell>
          <cell r="H112" t="str">
            <v/>
          </cell>
          <cell r="I112" t="str">
            <v>Very persistent</v>
          </cell>
          <cell r="J112">
            <v>10</v>
          </cell>
          <cell r="K112">
            <v>82</v>
          </cell>
          <cell r="L112" t="str">
            <v>Low</v>
          </cell>
          <cell r="M112">
            <v>2292</v>
          </cell>
          <cell r="N112" t="str">
            <v>Experimental</v>
          </cell>
          <cell r="O112">
            <v>2292</v>
          </cell>
        </row>
        <row r="113">
          <cell r="D113" t="str">
            <v>34123-59-6</v>
          </cell>
          <cell r="E113">
            <v>0</v>
          </cell>
          <cell r="F113" t="str">
            <v>P</v>
          </cell>
          <cell r="G113" t="str">
            <v>not vP</v>
          </cell>
          <cell r="H113" t="str">
            <v/>
          </cell>
          <cell r="I113" t="str">
            <v>Persistent</v>
          </cell>
          <cell r="J113">
            <v>7.5</v>
          </cell>
          <cell r="K113">
            <v>4</v>
          </cell>
          <cell r="L113" t="str">
            <v>Low</v>
          </cell>
          <cell r="M113">
            <v>156</v>
          </cell>
          <cell r="N113" t="str">
            <v>Low</v>
          </cell>
          <cell r="O113">
            <v>156</v>
          </cell>
        </row>
        <row r="114">
          <cell r="D114" t="str">
            <v>7439-92-1</v>
          </cell>
          <cell r="E114" t="str">
            <v>Inorganic</v>
          </cell>
          <cell r="F114" t="str">
            <v>not relevant</v>
          </cell>
          <cell r="G114" t="str">
            <v>not relevant</v>
          </cell>
          <cell r="H114" t="str">
            <v>not relevant</v>
          </cell>
          <cell r="I114" t="str">
            <v>Inorganic</v>
          </cell>
          <cell r="J114">
            <v>5</v>
          </cell>
          <cell r="K114" t="str">
            <v>Inorganic</v>
          </cell>
          <cell r="M114" t="str">
            <v>Inorganic</v>
          </cell>
          <cell r="N114" t="str">
            <v>Inorganic</v>
          </cell>
          <cell r="O114">
            <v>0</v>
          </cell>
        </row>
        <row r="115">
          <cell r="D115" t="str">
            <v>7439-97-6</v>
          </cell>
          <cell r="E115" t="str">
            <v>Inorganic</v>
          </cell>
          <cell r="F115" t="str">
            <v>not relevant</v>
          </cell>
          <cell r="G115" t="str">
            <v>not relevant</v>
          </cell>
          <cell r="H115" t="str">
            <v>not relevant</v>
          </cell>
          <cell r="I115" t="str">
            <v>Inorganic</v>
          </cell>
          <cell r="J115">
            <v>5</v>
          </cell>
          <cell r="K115" t="str">
            <v>Inorganic</v>
          </cell>
          <cell r="M115" t="str">
            <v>Inorganic</v>
          </cell>
          <cell r="N115" t="str">
            <v>Inorganic</v>
          </cell>
          <cell r="O115">
            <v>0</v>
          </cell>
        </row>
        <row r="116">
          <cell r="D116" t="str">
            <v>91-20-3</v>
          </cell>
          <cell r="E116">
            <v>0</v>
          </cell>
          <cell r="F116" t="str">
            <v>P</v>
          </cell>
          <cell r="G116" t="str">
            <v>vP</v>
          </cell>
          <cell r="H116" t="str">
            <v/>
          </cell>
          <cell r="I116" t="str">
            <v>Very persistent</v>
          </cell>
          <cell r="J116">
            <v>10</v>
          </cell>
          <cell r="K116">
            <v>7</v>
          </cell>
          <cell r="L116" t="str">
            <v>Experimental</v>
          </cell>
          <cell r="M116">
            <v>229</v>
          </cell>
          <cell r="N116" t="str">
            <v>Experimental</v>
          </cell>
          <cell r="O116">
            <v>229</v>
          </cell>
        </row>
        <row r="117">
          <cell r="D117" t="str">
            <v>7440-02-0</v>
          </cell>
          <cell r="E117" t="str">
            <v>Inorganic</v>
          </cell>
          <cell r="F117" t="str">
            <v>not relevant</v>
          </cell>
          <cell r="G117" t="str">
            <v>not relevant</v>
          </cell>
          <cell r="H117" t="str">
            <v>not relevant</v>
          </cell>
          <cell r="I117" t="str">
            <v>Inorganic</v>
          </cell>
          <cell r="J117">
            <v>5</v>
          </cell>
          <cell r="K117" t="str">
            <v>Inorganic</v>
          </cell>
          <cell r="L117" t="str">
            <v>Inorganic</v>
          </cell>
          <cell r="M117" t="str">
            <v>Inorganic</v>
          </cell>
          <cell r="N117" t="str">
            <v>Inorganic</v>
          </cell>
          <cell r="O117">
            <v>0</v>
          </cell>
        </row>
        <row r="118">
          <cell r="D118" t="str">
            <v>25154-52-3</v>
          </cell>
          <cell r="E118">
            <v>0</v>
          </cell>
          <cell r="F118" t="str">
            <v>P</v>
          </cell>
          <cell r="G118" t="str">
            <v>vP</v>
          </cell>
          <cell r="H118" t="str">
            <v/>
          </cell>
          <cell r="I118" t="str">
            <v>Very persistent</v>
          </cell>
          <cell r="J118">
            <v>10</v>
          </cell>
          <cell r="K118">
            <v>241</v>
          </cell>
          <cell r="L118" t="str">
            <v>Low</v>
          </cell>
          <cell r="M118">
            <v>13</v>
          </cell>
          <cell r="N118" t="str">
            <v>Moderate</v>
          </cell>
          <cell r="O118">
            <v>241</v>
          </cell>
        </row>
        <row r="119">
          <cell r="D119" t="str">
            <v>84852-15-3</v>
          </cell>
          <cell r="E119">
            <v>0</v>
          </cell>
          <cell r="F119" t="str">
            <v>P</v>
          </cell>
          <cell r="G119" t="str">
            <v>vP</v>
          </cell>
          <cell r="H119" t="str">
            <v/>
          </cell>
          <cell r="I119" t="str">
            <v>Very persistent</v>
          </cell>
          <cell r="J119">
            <v>10</v>
          </cell>
          <cell r="K119">
            <v>241</v>
          </cell>
          <cell r="L119" t="str">
            <v>Low</v>
          </cell>
          <cell r="M119">
            <v>13</v>
          </cell>
          <cell r="N119" t="str">
            <v>Moderate</v>
          </cell>
          <cell r="O119">
            <v>241</v>
          </cell>
        </row>
        <row r="120">
          <cell r="D120" t="str">
            <v>67554-50-1</v>
          </cell>
          <cell r="E120">
            <v>0</v>
          </cell>
          <cell r="F120" t="str">
            <v>not P</v>
          </cell>
          <cell r="G120" t="str">
            <v>not vP</v>
          </cell>
          <cell r="H120" t="str">
            <v/>
          </cell>
          <cell r="I120" t="str">
            <v>Not Persistent</v>
          </cell>
          <cell r="J120">
            <v>0</v>
          </cell>
          <cell r="K120">
            <v>4</v>
          </cell>
          <cell r="L120" t="str">
            <v>Moderate</v>
          </cell>
          <cell r="M120">
            <v>13</v>
          </cell>
          <cell r="N120" t="str">
            <v>Moderate</v>
          </cell>
          <cell r="O120">
            <v>13</v>
          </cell>
        </row>
        <row r="121">
          <cell r="D121" t="str">
            <v>140-66-9</v>
          </cell>
          <cell r="E121">
            <v>0</v>
          </cell>
          <cell r="F121" t="str">
            <v>not P</v>
          </cell>
          <cell r="G121" t="str">
            <v>not vP</v>
          </cell>
          <cell r="H121" t="str">
            <v/>
          </cell>
          <cell r="I121" t="str">
            <v>Not Persistent</v>
          </cell>
          <cell r="J121">
            <v>0</v>
          </cell>
          <cell r="K121">
            <v>4</v>
          </cell>
          <cell r="L121" t="str">
            <v>Moderate</v>
          </cell>
          <cell r="M121">
            <v>13</v>
          </cell>
          <cell r="N121" t="str">
            <v>Moderate</v>
          </cell>
          <cell r="O121">
            <v>13</v>
          </cell>
        </row>
        <row r="122">
          <cell r="D122" t="str">
            <v>608-93-5</v>
          </cell>
          <cell r="E122">
            <v>0</v>
          </cell>
          <cell r="F122" t="str">
            <v>P</v>
          </cell>
          <cell r="G122" t="str">
            <v>vP</v>
          </cell>
          <cell r="H122" t="str">
            <v>POP - Recognised</v>
          </cell>
          <cell r="I122" t="str">
            <v>Very persistent</v>
          </cell>
          <cell r="J122">
            <v>10</v>
          </cell>
          <cell r="K122">
            <v>708</v>
          </cell>
          <cell r="L122" t="str">
            <v>Experimental</v>
          </cell>
          <cell r="M122">
            <v>708</v>
          </cell>
          <cell r="N122" t="str">
            <v>Experimental</v>
          </cell>
          <cell r="O122">
            <v>708</v>
          </cell>
        </row>
        <row r="123">
          <cell r="D123" t="str">
            <v>87-86-5</v>
          </cell>
          <cell r="E123">
            <v>0</v>
          </cell>
          <cell r="F123" t="str">
            <v>P</v>
          </cell>
          <cell r="G123" t="str">
            <v>vP</v>
          </cell>
          <cell r="H123" t="str">
            <v/>
          </cell>
          <cell r="I123" t="str">
            <v>Very persistent</v>
          </cell>
          <cell r="J123">
            <v>10</v>
          </cell>
          <cell r="K123">
            <v>23</v>
          </cell>
          <cell r="L123" t="str">
            <v>Experimental</v>
          </cell>
          <cell r="M123">
            <v>229</v>
          </cell>
          <cell r="N123" t="str">
            <v>Experimental</v>
          </cell>
          <cell r="O123">
            <v>229</v>
          </cell>
        </row>
        <row r="124">
          <cell r="D124" t="str">
            <v>Sans objet</v>
          </cell>
          <cell r="E124" t="str">
            <v>no data</v>
          </cell>
          <cell r="F124" t="str">
            <v/>
          </cell>
          <cell r="G124" t="str">
            <v/>
          </cell>
          <cell r="H124" t="str">
            <v/>
          </cell>
          <cell r="I124" t="str">
            <v>No data</v>
          </cell>
          <cell r="O124">
            <v>0</v>
          </cell>
        </row>
        <row r="125">
          <cell r="D125" t="str">
            <v>122-34-9</v>
          </cell>
          <cell r="E125">
            <v>0</v>
          </cell>
          <cell r="F125" t="str">
            <v>P</v>
          </cell>
          <cell r="G125" t="str">
            <v>vP</v>
          </cell>
          <cell r="H125" t="str">
            <v/>
          </cell>
          <cell r="I125" t="str">
            <v>Very persistent</v>
          </cell>
          <cell r="J125">
            <v>10</v>
          </cell>
          <cell r="K125">
            <v>23</v>
          </cell>
          <cell r="L125" t="str">
            <v>Experimental</v>
          </cell>
          <cell r="M125">
            <v>229</v>
          </cell>
          <cell r="N125" t="str">
            <v>Experimental</v>
          </cell>
          <cell r="O125">
            <v>229</v>
          </cell>
        </row>
        <row r="126">
          <cell r="D126" t="str">
            <v>688-73-3</v>
          </cell>
          <cell r="E126">
            <v>0</v>
          </cell>
          <cell r="F126" t="str">
            <v>P</v>
          </cell>
          <cell r="G126" t="str">
            <v>vP</v>
          </cell>
          <cell r="H126" t="str">
            <v/>
          </cell>
          <cell r="I126" t="str">
            <v>Very persistent</v>
          </cell>
          <cell r="J126">
            <v>10</v>
          </cell>
          <cell r="K126">
            <v>275</v>
          </cell>
          <cell r="L126" t="str">
            <v>Low</v>
          </cell>
          <cell r="M126">
            <v>129</v>
          </cell>
          <cell r="N126" t="str">
            <v>Low</v>
          </cell>
          <cell r="O126">
            <v>275</v>
          </cell>
        </row>
        <row r="127">
          <cell r="D127" t="str">
            <v>36643-28-4</v>
          </cell>
          <cell r="E127">
            <v>1</v>
          </cell>
          <cell r="F127" t="str">
            <v>P</v>
          </cell>
          <cell r="G127" t="str">
            <v>vP</v>
          </cell>
          <cell r="H127" t="str">
            <v/>
          </cell>
          <cell r="I127" t="str">
            <v>Very persistent</v>
          </cell>
          <cell r="J127">
            <v>10</v>
          </cell>
          <cell r="K127">
            <v>275</v>
          </cell>
          <cell r="L127" t="str">
            <v>Low</v>
          </cell>
          <cell r="M127">
            <v>130</v>
          </cell>
          <cell r="N127" t="str">
            <v>Low</v>
          </cell>
          <cell r="O127">
            <v>275</v>
          </cell>
        </row>
        <row r="128">
          <cell r="D128" t="str">
            <v>12002-48-1</v>
          </cell>
          <cell r="E128">
            <v>0</v>
          </cell>
          <cell r="F128" t="str">
            <v>P</v>
          </cell>
          <cell r="G128" t="str">
            <v>vP</v>
          </cell>
          <cell r="H128" t="str">
            <v/>
          </cell>
          <cell r="I128" t="str">
            <v>Very persistent</v>
          </cell>
          <cell r="J128">
            <v>10</v>
          </cell>
          <cell r="K128">
            <v>71</v>
          </cell>
          <cell r="L128" t="str">
            <v>Experimental</v>
          </cell>
          <cell r="M128">
            <v>708</v>
          </cell>
          <cell r="N128" t="str">
            <v>Experimental</v>
          </cell>
          <cell r="O128">
            <v>708</v>
          </cell>
        </row>
        <row r="129">
          <cell r="D129" t="str">
            <v>67-66-3</v>
          </cell>
          <cell r="E129">
            <v>0</v>
          </cell>
          <cell r="F129" t="str">
            <v>not P</v>
          </cell>
          <cell r="G129" t="str">
            <v>not vP</v>
          </cell>
          <cell r="H129" t="str">
            <v/>
          </cell>
          <cell r="I129" t="str">
            <v>Not Persistent</v>
          </cell>
          <cell r="J129">
            <v>0</v>
          </cell>
          <cell r="K129">
            <v>71</v>
          </cell>
          <cell r="L129" t="str">
            <v>Experimental</v>
          </cell>
          <cell r="M129">
            <v>708</v>
          </cell>
          <cell r="N129" t="str">
            <v>Experimental</v>
          </cell>
          <cell r="O129">
            <v>708</v>
          </cell>
        </row>
        <row r="130">
          <cell r="D130" t="str">
            <v>1582-09-8</v>
          </cell>
          <cell r="E130">
            <v>0</v>
          </cell>
          <cell r="F130" t="str">
            <v>P</v>
          </cell>
          <cell r="G130" t="str">
            <v>vP</v>
          </cell>
          <cell r="H130" t="str">
            <v/>
          </cell>
          <cell r="I130" t="str">
            <v>Very persistent</v>
          </cell>
          <cell r="J130">
            <v>10</v>
          </cell>
          <cell r="K130">
            <v>71</v>
          </cell>
          <cell r="L130" t="str">
            <v>Experimental</v>
          </cell>
          <cell r="M130">
            <v>229</v>
          </cell>
          <cell r="N130" t="str">
            <v>Experimental</v>
          </cell>
          <cell r="O130">
            <v>229</v>
          </cell>
        </row>
        <row r="131">
          <cell r="D131" t="str">
            <v>115-32-2</v>
          </cell>
          <cell r="E131">
            <v>0</v>
          </cell>
          <cell r="F131" t="str">
            <v>P</v>
          </cell>
          <cell r="G131" t="str">
            <v>vP</v>
          </cell>
          <cell r="H131" t="str">
            <v>POP - Recognised</v>
          </cell>
          <cell r="I131" t="str">
            <v>Very persistent</v>
          </cell>
          <cell r="J131">
            <v>10</v>
          </cell>
          <cell r="K131">
            <v>4</v>
          </cell>
          <cell r="L131" t="str">
            <v>Low</v>
          </cell>
          <cell r="M131">
            <v>49</v>
          </cell>
          <cell r="N131" t="str">
            <v>Low</v>
          </cell>
          <cell r="O131">
            <v>49</v>
          </cell>
        </row>
        <row r="132">
          <cell r="D132" t="str">
            <v>1763-23-1</v>
          </cell>
          <cell r="E132">
            <v>0</v>
          </cell>
          <cell r="F132" t="str">
            <v>P</v>
          </cell>
          <cell r="G132" t="str">
            <v>vP</v>
          </cell>
          <cell r="H132" t="str">
            <v>POP - Recognised</v>
          </cell>
          <cell r="I132" t="str">
            <v>Very persistent</v>
          </cell>
          <cell r="J132">
            <v>10</v>
          </cell>
          <cell r="K132">
            <v>57</v>
          </cell>
          <cell r="L132" t="str">
            <v>Low</v>
          </cell>
          <cell r="M132">
            <v>157</v>
          </cell>
          <cell r="N132" t="str">
            <v>Low</v>
          </cell>
          <cell r="O132">
            <v>157</v>
          </cell>
        </row>
        <row r="133">
          <cell r="D133" t="str">
            <v>124495-18-7</v>
          </cell>
          <cell r="E133">
            <v>0</v>
          </cell>
          <cell r="F133" t="str">
            <v>P</v>
          </cell>
          <cell r="G133" t="str">
            <v>vP</v>
          </cell>
          <cell r="H133" t="str">
            <v>PBT - Broad Agreement</v>
          </cell>
          <cell r="I133" t="str">
            <v>Very persistent</v>
          </cell>
          <cell r="J133">
            <v>10</v>
          </cell>
          <cell r="K133">
            <v>7</v>
          </cell>
          <cell r="L133" t="str">
            <v>Low</v>
          </cell>
          <cell r="M133">
            <v>71</v>
          </cell>
          <cell r="N133" t="str">
            <v>Low</v>
          </cell>
          <cell r="O133">
            <v>71</v>
          </cell>
        </row>
        <row r="134">
          <cell r="D134" t="str">
            <v>1746-01-6</v>
          </cell>
          <cell r="E134">
            <v>0</v>
          </cell>
          <cell r="F134" t="str">
            <v>P</v>
          </cell>
          <cell r="G134" t="str">
            <v>vP</v>
          </cell>
          <cell r="H134" t="str">
            <v/>
          </cell>
          <cell r="I134" t="str">
            <v>Very persistent</v>
          </cell>
          <cell r="J134">
            <v>10</v>
          </cell>
          <cell r="K134">
            <v>23</v>
          </cell>
          <cell r="L134" t="str">
            <v>Experimental</v>
          </cell>
          <cell r="M134">
            <v>2292</v>
          </cell>
          <cell r="N134" t="str">
            <v>Experimental</v>
          </cell>
          <cell r="O134">
            <v>2292</v>
          </cell>
        </row>
        <row r="135">
          <cell r="D135" t="str">
            <v>74070-46-5</v>
          </cell>
          <cell r="E135">
            <v>0</v>
          </cell>
          <cell r="F135" t="str">
            <v>P</v>
          </cell>
          <cell r="G135" t="str">
            <v>not vP</v>
          </cell>
          <cell r="H135" t="str">
            <v/>
          </cell>
          <cell r="I135" t="str">
            <v>Persistent</v>
          </cell>
          <cell r="J135">
            <v>7.5</v>
          </cell>
          <cell r="K135">
            <v>7</v>
          </cell>
          <cell r="L135" t="str">
            <v>Moderate</v>
          </cell>
          <cell r="M135">
            <v>156</v>
          </cell>
          <cell r="N135" t="str">
            <v>Low</v>
          </cell>
          <cell r="O135">
            <v>156</v>
          </cell>
        </row>
        <row r="136">
          <cell r="D136" t="str">
            <v>42576-02-3</v>
          </cell>
          <cell r="E136">
            <v>0</v>
          </cell>
          <cell r="F136" t="str">
            <v>P</v>
          </cell>
          <cell r="G136" t="str">
            <v>not vP</v>
          </cell>
          <cell r="H136" t="str">
            <v/>
          </cell>
          <cell r="I136" t="str">
            <v>Persistent</v>
          </cell>
          <cell r="J136">
            <v>7.5</v>
          </cell>
          <cell r="K136">
            <v>7</v>
          </cell>
          <cell r="L136" t="str">
            <v>Moderate</v>
          </cell>
          <cell r="M136">
            <v>157</v>
          </cell>
          <cell r="N136" t="str">
            <v>Low</v>
          </cell>
          <cell r="O136">
            <v>157</v>
          </cell>
        </row>
        <row r="137">
          <cell r="D137" t="str">
            <v>28159-98-0</v>
          </cell>
          <cell r="E137">
            <v>0</v>
          </cell>
          <cell r="F137" t="str">
            <v>P</v>
          </cell>
          <cell r="G137" t="str">
            <v>vP</v>
          </cell>
          <cell r="H137" t="str">
            <v/>
          </cell>
          <cell r="I137" t="str">
            <v>Very persistent</v>
          </cell>
          <cell r="J137">
            <v>10</v>
          </cell>
          <cell r="K137">
            <v>141</v>
          </cell>
          <cell r="L137" t="str">
            <v>Low</v>
          </cell>
          <cell r="M137">
            <v>71</v>
          </cell>
          <cell r="N137" t="str">
            <v>Low</v>
          </cell>
          <cell r="O137">
            <v>141</v>
          </cell>
        </row>
        <row r="138">
          <cell r="D138" t="str">
            <v>52315-07-8</v>
          </cell>
          <cell r="E138">
            <v>0</v>
          </cell>
          <cell r="F138" t="str">
            <v>P</v>
          </cell>
          <cell r="G138" t="str">
            <v>vP</v>
          </cell>
          <cell r="H138" t="str">
            <v/>
          </cell>
          <cell r="I138" t="str">
            <v>Very persistent</v>
          </cell>
          <cell r="J138">
            <v>10</v>
          </cell>
          <cell r="K138">
            <v>7</v>
          </cell>
          <cell r="L138" t="str">
            <v>Low</v>
          </cell>
          <cell r="M138">
            <v>157</v>
          </cell>
          <cell r="N138" t="str">
            <v>Low</v>
          </cell>
          <cell r="O138">
            <v>157</v>
          </cell>
        </row>
        <row r="139">
          <cell r="D139" t="str">
            <v>62-73-7</v>
          </cell>
          <cell r="E139">
            <v>0</v>
          </cell>
          <cell r="F139" t="str">
            <v>not P</v>
          </cell>
          <cell r="G139" t="str">
            <v>not vP</v>
          </cell>
          <cell r="H139" t="str">
            <v/>
          </cell>
          <cell r="I139" t="str">
            <v>Not Persistent</v>
          </cell>
          <cell r="J139">
            <v>0</v>
          </cell>
          <cell r="K139">
            <v>149</v>
          </cell>
          <cell r="L139" t="str">
            <v>Low</v>
          </cell>
          <cell r="M139">
            <v>46</v>
          </cell>
          <cell r="N139" t="str">
            <v>Low</v>
          </cell>
          <cell r="O139">
            <v>149</v>
          </cell>
        </row>
        <row r="140">
          <cell r="D140" t="str">
            <v>25637-99-4</v>
          </cell>
          <cell r="E140">
            <v>0</v>
          </cell>
          <cell r="F140" t="str">
            <v>P</v>
          </cell>
          <cell r="G140" t="str">
            <v>vP</v>
          </cell>
          <cell r="H140" t="str">
            <v>PBT - Broad Agreement</v>
          </cell>
          <cell r="I140" t="str">
            <v>Very persistent</v>
          </cell>
          <cell r="J140">
            <v>10</v>
          </cell>
          <cell r="K140">
            <v>390</v>
          </cell>
          <cell r="L140" t="str">
            <v>Low</v>
          </cell>
          <cell r="M140">
            <v>129</v>
          </cell>
          <cell r="N140" t="str">
            <v>Low</v>
          </cell>
          <cell r="O140">
            <v>390</v>
          </cell>
        </row>
        <row r="141">
          <cell r="D141" t="str">
            <v>76-44-8</v>
          </cell>
          <cell r="E141">
            <v>0</v>
          </cell>
          <cell r="F141" t="str">
            <v>P</v>
          </cell>
          <cell r="G141" t="str">
            <v>vP</v>
          </cell>
          <cell r="H141" t="str">
            <v>POP - Recognised</v>
          </cell>
          <cell r="I141" t="str">
            <v>Very persistent</v>
          </cell>
          <cell r="J141">
            <v>10</v>
          </cell>
          <cell r="K141">
            <v>23</v>
          </cell>
          <cell r="L141" t="str">
            <v>Experimental</v>
          </cell>
          <cell r="M141">
            <v>229</v>
          </cell>
          <cell r="N141" t="str">
            <v>Experimental</v>
          </cell>
          <cell r="O141">
            <v>229</v>
          </cell>
        </row>
        <row r="142">
          <cell r="D142" t="str">
            <v>1024-57-3</v>
          </cell>
          <cell r="E142">
            <v>0</v>
          </cell>
          <cell r="F142" t="str">
            <v>P</v>
          </cell>
          <cell r="G142" t="str">
            <v>vP</v>
          </cell>
          <cell r="H142" t="str">
            <v/>
          </cell>
          <cell r="I142" t="str">
            <v>Very persistent</v>
          </cell>
          <cell r="J142">
            <v>10</v>
          </cell>
          <cell r="K142">
            <v>390</v>
          </cell>
          <cell r="L142" t="str">
            <v>Low</v>
          </cell>
          <cell r="M142">
            <v>2201</v>
          </cell>
          <cell r="N142" t="str">
            <v>Good</v>
          </cell>
          <cell r="O142">
            <v>2201</v>
          </cell>
        </row>
        <row r="143">
          <cell r="D143" t="str">
            <v>886-50-0</v>
          </cell>
          <cell r="E143">
            <v>0</v>
          </cell>
          <cell r="F143" t="str">
            <v>P</v>
          </cell>
          <cell r="G143" t="str">
            <v>not vP</v>
          </cell>
          <cell r="H143" t="str">
            <v/>
          </cell>
          <cell r="I143" t="str">
            <v>Persistent</v>
          </cell>
          <cell r="J143">
            <v>7.5</v>
          </cell>
          <cell r="K143">
            <v>26</v>
          </cell>
          <cell r="L143" t="str">
            <v>Low</v>
          </cell>
          <cell r="M143">
            <v>129</v>
          </cell>
          <cell r="N143" t="str">
            <v>Low</v>
          </cell>
          <cell r="O143">
            <v>129</v>
          </cell>
        </row>
        <row r="144">
          <cell r="D144" t="str">
            <v>57-12-5</v>
          </cell>
          <cell r="E144">
            <v>0</v>
          </cell>
          <cell r="F144" t="str">
            <v>not P</v>
          </cell>
          <cell r="G144" t="str">
            <v>not vP</v>
          </cell>
          <cell r="H144" t="str">
            <v/>
          </cell>
          <cell r="I144" t="str">
            <v>Not Persistent</v>
          </cell>
          <cell r="J144">
            <v>0</v>
          </cell>
          <cell r="K144">
            <v>13</v>
          </cell>
          <cell r="L144" t="str">
            <v>Low</v>
          </cell>
          <cell r="M144">
            <v>46</v>
          </cell>
          <cell r="N144" t="str">
            <v>Low</v>
          </cell>
          <cell r="O144">
            <v>46</v>
          </cell>
        </row>
        <row r="145">
          <cell r="D145" t="str">
            <v>51218-45-2</v>
          </cell>
          <cell r="E145">
            <v>0</v>
          </cell>
          <cell r="F145" t="str">
            <v>P</v>
          </cell>
          <cell r="G145" t="str">
            <v>vP</v>
          </cell>
          <cell r="H145" t="str">
            <v/>
          </cell>
          <cell r="I145" t="str">
            <v>Very persistent</v>
          </cell>
          <cell r="J145">
            <v>10</v>
          </cell>
          <cell r="K145">
            <v>71</v>
          </cell>
          <cell r="L145" t="str">
            <v>Experimental</v>
          </cell>
          <cell r="M145">
            <v>229</v>
          </cell>
          <cell r="N145" t="str">
            <v>Experimental</v>
          </cell>
          <cell r="O145">
            <v>229</v>
          </cell>
        </row>
        <row r="146">
          <cell r="D146" t="str">
            <v>84-69-5</v>
          </cell>
          <cell r="E146">
            <v>0</v>
          </cell>
          <cell r="F146" t="str">
            <v>P</v>
          </cell>
          <cell r="G146" t="str">
            <v>not vP</v>
          </cell>
          <cell r="H146" t="str">
            <v/>
          </cell>
          <cell r="I146" t="str">
            <v>Persistent</v>
          </cell>
          <cell r="J146">
            <v>7.5</v>
          </cell>
          <cell r="K146">
            <v>7</v>
          </cell>
          <cell r="L146" t="str">
            <v>Good</v>
          </cell>
          <cell r="M146">
            <v>157</v>
          </cell>
          <cell r="N146" t="str">
            <v>Good</v>
          </cell>
          <cell r="O146">
            <v>157</v>
          </cell>
        </row>
        <row r="147">
          <cell r="D147" t="str">
            <v>85-01-8</v>
          </cell>
          <cell r="E147">
            <v>0</v>
          </cell>
          <cell r="F147" t="str">
            <v>P</v>
          </cell>
          <cell r="G147" t="str">
            <v>vP</v>
          </cell>
          <cell r="H147" t="str">
            <v/>
          </cell>
          <cell r="I147" t="str">
            <v>Very persistent</v>
          </cell>
          <cell r="J147">
            <v>10</v>
          </cell>
          <cell r="K147">
            <v>23</v>
          </cell>
          <cell r="L147" t="str">
            <v>Experimental</v>
          </cell>
          <cell r="M147">
            <v>708</v>
          </cell>
          <cell r="N147" t="str">
            <v>Experimental</v>
          </cell>
          <cell r="O147">
            <v>708</v>
          </cell>
        </row>
        <row r="148">
          <cell r="D148" t="str">
            <v>1163-19-5</v>
          </cell>
          <cell r="E148">
            <v>0</v>
          </cell>
          <cell r="F148" t="str">
            <v>P</v>
          </cell>
          <cell r="G148" t="str">
            <v>vP</v>
          </cell>
          <cell r="H148" t="str">
            <v>POP - Recognised</v>
          </cell>
          <cell r="I148" t="str">
            <v>Very persistent</v>
          </cell>
          <cell r="J148">
            <v>10</v>
          </cell>
          <cell r="K148">
            <v>2278</v>
          </cell>
          <cell r="L148" t="str">
            <v>Low</v>
          </cell>
          <cell r="M148">
            <v>2292</v>
          </cell>
          <cell r="N148" t="str">
            <v>Low</v>
          </cell>
          <cell r="O148">
            <v>2292</v>
          </cell>
        </row>
        <row r="149">
          <cell r="D149" t="str">
            <v>84-74-2</v>
          </cell>
          <cell r="E149">
            <v>0</v>
          </cell>
          <cell r="F149" t="str">
            <v>P</v>
          </cell>
          <cell r="G149" t="str">
            <v>not vP</v>
          </cell>
          <cell r="H149" t="str">
            <v>PBT - Under Assessment</v>
          </cell>
          <cell r="I149" t="str">
            <v>Persistent</v>
          </cell>
          <cell r="J149">
            <v>7.5</v>
          </cell>
          <cell r="K149">
            <v>7</v>
          </cell>
          <cell r="L149" t="str">
            <v>Experimental</v>
          </cell>
          <cell r="M149">
            <v>71</v>
          </cell>
          <cell r="N149" t="str">
            <v>Experimental</v>
          </cell>
          <cell r="O149">
            <v>71</v>
          </cell>
        </row>
        <row r="150">
          <cell r="D150" t="str">
            <v>83-32-9</v>
          </cell>
          <cell r="E150">
            <v>0</v>
          </cell>
          <cell r="F150" t="str">
            <v>P</v>
          </cell>
          <cell r="G150" t="str">
            <v>vP</v>
          </cell>
          <cell r="H150" t="str">
            <v/>
          </cell>
          <cell r="I150" t="str">
            <v>Very persistent</v>
          </cell>
          <cell r="J150">
            <v>10</v>
          </cell>
          <cell r="K150">
            <v>23</v>
          </cell>
          <cell r="L150" t="str">
            <v>Experimental</v>
          </cell>
          <cell r="M150">
            <v>708</v>
          </cell>
          <cell r="N150" t="str">
            <v>Experimental</v>
          </cell>
          <cell r="O150">
            <v>708</v>
          </cell>
        </row>
        <row r="151">
          <cell r="D151" t="str">
            <v>91-57-6</v>
          </cell>
          <cell r="E151">
            <v>0</v>
          </cell>
          <cell r="F151" t="str">
            <v>P</v>
          </cell>
          <cell r="G151" t="str">
            <v>vP</v>
          </cell>
          <cell r="H151" t="str">
            <v/>
          </cell>
          <cell r="I151" t="str">
            <v>Very persistent</v>
          </cell>
          <cell r="J151">
            <v>10</v>
          </cell>
          <cell r="K151">
            <v>10</v>
          </cell>
          <cell r="L151" t="str">
            <v>Good</v>
          </cell>
          <cell r="M151">
            <v>229</v>
          </cell>
          <cell r="N151" t="str">
            <v>Good</v>
          </cell>
          <cell r="O151">
            <v>229</v>
          </cell>
        </row>
        <row r="152">
          <cell r="D152" t="str">
            <v>95-94-3</v>
          </cell>
          <cell r="E152">
            <v>0</v>
          </cell>
          <cell r="F152" t="str">
            <v>P</v>
          </cell>
          <cell r="G152" t="str">
            <v>vP</v>
          </cell>
          <cell r="H152" t="str">
            <v/>
          </cell>
          <cell r="I152" t="str">
            <v>Very persistent</v>
          </cell>
          <cell r="J152">
            <v>10</v>
          </cell>
          <cell r="K152">
            <v>229</v>
          </cell>
          <cell r="L152" t="str">
            <v>Experimental</v>
          </cell>
          <cell r="M152">
            <v>708</v>
          </cell>
          <cell r="N152" t="str">
            <v>Experimental</v>
          </cell>
          <cell r="O152">
            <v>708</v>
          </cell>
        </row>
        <row r="153">
          <cell r="D153" t="str">
            <v>27176-93-8</v>
          </cell>
          <cell r="E153">
            <v>0</v>
          </cell>
          <cell r="F153" t="str">
            <v>not P</v>
          </cell>
          <cell r="G153" t="str">
            <v>not vP</v>
          </cell>
          <cell r="H153" t="str">
            <v/>
          </cell>
          <cell r="I153" t="str">
            <v>Not Persistent</v>
          </cell>
          <cell r="J153">
            <v>0</v>
          </cell>
          <cell r="K153">
            <v>19</v>
          </cell>
          <cell r="L153" t="str">
            <v>Moderate</v>
          </cell>
          <cell r="M153">
            <v>13</v>
          </cell>
          <cell r="N153" t="str">
            <v>Moderate</v>
          </cell>
          <cell r="O153">
            <v>19</v>
          </cell>
        </row>
        <row r="154">
          <cell r="D154" t="str">
            <v>634-66-2</v>
          </cell>
          <cell r="E154">
            <v>0</v>
          </cell>
          <cell r="F154" t="str">
            <v>P</v>
          </cell>
          <cell r="G154" t="str">
            <v>vP</v>
          </cell>
          <cell r="H154" t="str">
            <v/>
          </cell>
          <cell r="I154" t="str">
            <v>Very persistent</v>
          </cell>
          <cell r="J154">
            <v>10</v>
          </cell>
          <cell r="K154">
            <v>229</v>
          </cell>
          <cell r="L154" t="str">
            <v>Experimental</v>
          </cell>
          <cell r="M154">
            <v>708</v>
          </cell>
          <cell r="N154" t="str">
            <v>Experimental</v>
          </cell>
          <cell r="O154">
            <v>708</v>
          </cell>
        </row>
        <row r="155">
          <cell r="D155" t="str">
            <v>634-90-2</v>
          </cell>
          <cell r="E155">
            <v>0</v>
          </cell>
          <cell r="F155" t="str">
            <v>P</v>
          </cell>
          <cell r="G155" t="str">
            <v>vP</v>
          </cell>
          <cell r="H155" t="str">
            <v/>
          </cell>
          <cell r="I155" t="str">
            <v>Very persistent</v>
          </cell>
          <cell r="J155">
            <v>10</v>
          </cell>
          <cell r="K155">
            <v>229</v>
          </cell>
          <cell r="L155" t="str">
            <v>Experimental</v>
          </cell>
          <cell r="M155">
            <v>708</v>
          </cell>
          <cell r="N155" t="str">
            <v>Experimental</v>
          </cell>
          <cell r="O155">
            <v>708</v>
          </cell>
        </row>
        <row r="156">
          <cell r="D156" t="str">
            <v>87392-12-9</v>
          </cell>
          <cell r="E156">
            <v>0</v>
          </cell>
          <cell r="F156" t="str">
            <v>P</v>
          </cell>
          <cell r="G156" t="str">
            <v>vP</v>
          </cell>
          <cell r="H156" t="str">
            <v/>
          </cell>
          <cell r="I156" t="str">
            <v>Very persistent</v>
          </cell>
          <cell r="J156">
            <v>10</v>
          </cell>
          <cell r="K156">
            <v>71</v>
          </cell>
          <cell r="L156" t="str">
            <v>Experimental</v>
          </cell>
          <cell r="M156">
            <v>229</v>
          </cell>
          <cell r="N156" t="str">
            <v>Experimental</v>
          </cell>
          <cell r="O156">
            <v>229</v>
          </cell>
        </row>
        <row r="157">
          <cell r="D157" t="str">
            <v>50-32-8</v>
          </cell>
          <cell r="E157">
            <v>0</v>
          </cell>
          <cell r="F157" t="str">
            <v>P</v>
          </cell>
          <cell r="G157" t="str">
            <v>vP</v>
          </cell>
          <cell r="H157" t="str">
            <v>PBT - Recognised</v>
          </cell>
          <cell r="I157" t="str">
            <v>Very persistent</v>
          </cell>
          <cell r="J157">
            <v>10</v>
          </cell>
          <cell r="K157">
            <v>71</v>
          </cell>
          <cell r="L157" t="str">
            <v>Experimental</v>
          </cell>
          <cell r="M157">
            <v>2292</v>
          </cell>
          <cell r="N157" t="str">
            <v>Experimental</v>
          </cell>
          <cell r="O157">
            <v>2292</v>
          </cell>
        </row>
        <row r="158">
          <cell r="O158">
            <v>0</v>
          </cell>
        </row>
      </sheetData>
      <sheetData sheetId="9" refreshError="1"/>
      <sheetData sheetId="10">
        <row r="6">
          <cell r="D6" t="str">
            <v>7440-38-2</v>
          </cell>
        </row>
      </sheetData>
      <sheetData sheetId="11">
        <row r="6">
          <cell r="D6" t="str">
            <v>7440-38-2</v>
          </cell>
        </row>
      </sheetData>
      <sheetData sheetId="12">
        <row r="6">
          <cell r="D6" t="str">
            <v>7440-38-2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E816-E9B7-46F8-9559-62407663F1D9}">
  <sheetPr filterMode="1"/>
  <dimension ref="A11:CV173"/>
  <sheetViews>
    <sheetView tabSelected="1" topLeftCell="B1" zoomScale="85" zoomScaleNormal="85" workbookViewId="0">
      <pane ySplit="17" topLeftCell="A18" activePane="bottomLeft" state="frozen"/>
      <selection activeCell="E1" sqref="E1"/>
      <selection pane="bottomLeft" activeCell="C9" sqref="C9"/>
    </sheetView>
  </sheetViews>
  <sheetFormatPr baseColWidth="10" defaultRowHeight="15" x14ac:dyDescent="0.25"/>
  <cols>
    <col min="1" max="1" width="13.85546875" style="1" customWidth="1"/>
    <col min="2" max="2" width="24.42578125" style="1" customWidth="1"/>
    <col min="3" max="3" width="10.85546875" style="1"/>
    <col min="4" max="4" width="13.7109375" style="1" customWidth="1"/>
    <col min="5" max="6" width="32.140625" style="1" customWidth="1"/>
    <col min="7" max="7" width="16.85546875" customWidth="1"/>
    <col min="8" max="8" width="13" bestFit="1" customWidth="1"/>
    <col min="9" max="9" width="13.42578125" customWidth="1"/>
    <col min="12" max="12" width="20.140625" customWidth="1"/>
    <col min="13" max="13" width="16.42578125" customWidth="1"/>
    <col min="14" max="14" width="16" customWidth="1"/>
    <col min="15" max="15" width="13.140625" customWidth="1"/>
    <col min="16" max="17" width="16.140625" customWidth="1"/>
    <col min="19" max="19" width="15.5703125" customWidth="1"/>
  </cols>
  <sheetData>
    <row r="11" spans="1:100" ht="30" x14ac:dyDescent="0.25">
      <c r="A11" s="63" t="s">
        <v>339</v>
      </c>
      <c r="B11" s="63"/>
      <c r="C11" s="63"/>
      <c r="D11" s="63"/>
      <c r="E11" s="63"/>
      <c r="F11" s="49" t="s">
        <v>348</v>
      </c>
      <c r="I11" t="s">
        <v>333</v>
      </c>
      <c r="J11">
        <f>MAX(J18:J163)</f>
        <v>19.307754782622588</v>
      </c>
      <c r="L11" s="40"/>
      <c r="M11" s="40"/>
      <c r="N11" s="40"/>
      <c r="O11" s="40"/>
      <c r="P11" s="40"/>
      <c r="Q11" s="40"/>
      <c r="R11" s="40"/>
      <c r="S11" s="40"/>
      <c r="T11" s="40"/>
    </row>
    <row r="12" spans="1:100" x14ac:dyDescent="0.25">
      <c r="A12"/>
      <c r="B12"/>
      <c r="C12"/>
      <c r="D12"/>
      <c r="E12"/>
      <c r="F12"/>
      <c r="I12" t="s">
        <v>334</v>
      </c>
      <c r="J12">
        <f t="array" ref="J12">MIN(IF(J18:J163&gt;0,J18:J163))</f>
        <v>1</v>
      </c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</row>
    <row r="13" spans="1:100" s="11" customFormat="1" x14ac:dyDescent="0.25">
      <c r="A13" s="62" t="s">
        <v>315</v>
      </c>
      <c r="B13" s="62"/>
      <c r="C13" s="62"/>
      <c r="D13" s="62"/>
      <c r="E13" s="62"/>
      <c r="F13"/>
      <c r="G13" s="16"/>
      <c r="I13" s="35"/>
      <c r="J13" s="40"/>
      <c r="K13" s="35"/>
      <c r="L13" s="30"/>
      <c r="M13" s="30"/>
      <c r="N13" s="30"/>
      <c r="O13" s="31"/>
      <c r="P13" s="30"/>
      <c r="Q13" s="31"/>
      <c r="R13" s="3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</row>
    <row r="14" spans="1:100" s="40" customFormat="1" ht="15.75" thickBot="1" x14ac:dyDescent="0.3">
      <c r="A14" s="50"/>
      <c r="B14" s="50"/>
      <c r="C14" s="50"/>
      <c r="D14" s="50"/>
      <c r="E14" s="50"/>
      <c r="F14"/>
    </row>
    <row r="15" spans="1:100" ht="105.75" thickBot="1" x14ac:dyDescent="0.3">
      <c r="A15" s="58" t="s">
        <v>145</v>
      </c>
      <c r="B15" s="59" t="s">
        <v>347</v>
      </c>
      <c r="C15" s="59" t="s">
        <v>146</v>
      </c>
      <c r="D15" s="59" t="s">
        <v>147</v>
      </c>
      <c r="E15" s="60" t="s">
        <v>148</v>
      </c>
      <c r="F15" s="53" t="s">
        <v>313</v>
      </c>
      <c r="G15" s="54" t="s">
        <v>338</v>
      </c>
      <c r="H15" s="55" t="s">
        <v>331</v>
      </c>
      <c r="I15" s="55" t="s">
        <v>335</v>
      </c>
      <c r="J15" s="55" t="s">
        <v>336</v>
      </c>
      <c r="K15" s="56" t="s">
        <v>337</v>
      </c>
      <c r="L15" s="57" t="s">
        <v>340</v>
      </c>
      <c r="M15" s="57" t="s">
        <v>341</v>
      </c>
      <c r="N15" s="57" t="s">
        <v>342</v>
      </c>
      <c r="O15" s="57" t="s">
        <v>343</v>
      </c>
      <c r="P15" s="57" t="s">
        <v>344</v>
      </c>
      <c r="Q15" s="57" t="s">
        <v>345</v>
      </c>
      <c r="R15" s="57" t="s">
        <v>349</v>
      </c>
      <c r="S15" s="61" t="s">
        <v>346</v>
      </c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</row>
    <row r="16" spans="1:100" s="10" customFormat="1" x14ac:dyDescent="0.25">
      <c r="A16" s="45" t="s">
        <v>129</v>
      </c>
      <c r="B16" s="45" t="s">
        <v>220</v>
      </c>
      <c r="C16" s="45">
        <v>5354</v>
      </c>
      <c r="D16" s="45" t="s">
        <v>49</v>
      </c>
      <c r="E16" s="45" t="s">
        <v>164</v>
      </c>
      <c r="F16" s="45" t="e">
        <f t="shared" ref="F16:F45" si="0">G16*K16</f>
        <v>#VALUE!</v>
      </c>
      <c r="G16" s="51">
        <v>4</v>
      </c>
      <c r="H16" s="51" t="e">
        <f t="shared" ref="H16:H45" si="1">(L16*M16*O16*Q16)/(R16*S16)</f>
        <v>#VALUE!</v>
      </c>
      <c r="I16" s="51" t="e">
        <f t="shared" ref="I16:I45" si="2">MAX(LOG10(H16),1)</f>
        <v>#VALUE!</v>
      </c>
      <c r="J16" s="51"/>
      <c r="K16" s="51" t="e">
        <f t="shared" ref="K16" si="3">(9/($J$11-$J$12))*I16+(($J$11-10*$J$12)/($J$11-$J$12))</f>
        <v>#VALUE!</v>
      </c>
      <c r="L16" s="51">
        <f>VLOOKUP(D16,'[1]Score Persistence'!$D$6:$O$158,12,FALSE)</f>
        <v>23</v>
      </c>
      <c r="M16" s="52">
        <v>3.1622776601683795</v>
      </c>
      <c r="N16" s="51" t="s">
        <v>297</v>
      </c>
      <c r="O16" s="51" cm="1">
        <f t="array" ref="O16">_xlfn.SWITCH(N16,"Not investigated",1,"Insufficient data",1,"Presumed",1.33,"Suspected",1.66,"Recognised",2)</f>
        <v>2</v>
      </c>
      <c r="P16" s="51" t="s">
        <v>311</v>
      </c>
      <c r="Q16" s="51" cm="1">
        <f t="array" ref="Q16">_xlfn.SWITCH(P16,"non examiné",1,"n.c.",1,"Carc. 3",1.33,"Carc. 2",1.66,"Carc. 1A",2,"Carc. 1B",2)</f>
        <v>1</v>
      </c>
      <c r="R16" s="51">
        <v>32</v>
      </c>
      <c r="S16" s="42" t="s">
        <v>332</v>
      </c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</row>
    <row r="17" spans="1:100" ht="45" x14ac:dyDescent="0.25">
      <c r="A17" s="45" t="s">
        <v>160</v>
      </c>
      <c r="B17" s="45" t="s">
        <v>248</v>
      </c>
      <c r="C17" s="45">
        <v>1774</v>
      </c>
      <c r="D17" s="45" t="s">
        <v>117</v>
      </c>
      <c r="E17" s="45"/>
      <c r="F17" s="41" t="e">
        <f t="shared" si="0"/>
        <v>#VALUE!</v>
      </c>
      <c r="G17" s="42">
        <v>4</v>
      </c>
      <c r="H17" s="42" t="e">
        <f t="shared" si="1"/>
        <v>#VALUE!</v>
      </c>
      <c r="I17" s="42" t="e">
        <f t="shared" si="2"/>
        <v>#VALUE!</v>
      </c>
      <c r="J17" s="42"/>
      <c r="K17" s="42" t="e">
        <f t="shared" ref="K17:K32" si="4">(9/($J$11-$J$12))*I17+(($J$11-10*$J$12)/($J$11-$J$12))</f>
        <v>#VALUE!</v>
      </c>
      <c r="L17" s="42">
        <f>VLOOKUP(D17,'[1]Score Persistence'!$D$6:$O$158,12,FALSE)</f>
        <v>708</v>
      </c>
      <c r="M17" s="43">
        <v>1003.9220659070265</v>
      </c>
      <c r="N17" s="42" t="s">
        <v>297</v>
      </c>
      <c r="O17" s="42" cm="1">
        <f t="array" ref="O17">_xlfn.SWITCH(N17,"Not investigated",1,"Insufficient data",1,"Presumed",1.33,"Suspected",1.66,"Recognised",2)</f>
        <v>2</v>
      </c>
      <c r="P17" s="42" t="s">
        <v>311</v>
      </c>
      <c r="Q17" s="42" cm="1">
        <f t="array" ref="Q17">_xlfn.SWITCH(P17,"non examiné",1,"n.c.",1,"Carc. 3",1.33,"Carc. 2",1.66,"Carc. 1A",2,"Carc. 1B",2)</f>
        <v>1</v>
      </c>
      <c r="R17" s="42">
        <v>0.4</v>
      </c>
      <c r="S17" s="42" t="s">
        <v>332</v>
      </c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</row>
    <row r="18" spans="1:100" ht="45" x14ac:dyDescent="0.25">
      <c r="A18" s="44" t="s">
        <v>160</v>
      </c>
      <c r="B18" s="38" t="s">
        <v>162</v>
      </c>
      <c r="C18" s="39">
        <v>1959</v>
      </c>
      <c r="D18" s="38" t="s">
        <v>111</v>
      </c>
      <c r="E18" s="45"/>
      <c r="F18" s="45" t="e">
        <f t="shared" si="0"/>
        <v>#N/A</v>
      </c>
      <c r="G18" s="42">
        <v>7</v>
      </c>
      <c r="H18" s="42" t="e">
        <f t="shared" si="1"/>
        <v>#N/A</v>
      </c>
      <c r="I18" s="42" t="e">
        <f t="shared" si="2"/>
        <v>#N/A</v>
      </c>
      <c r="J18" s="42"/>
      <c r="K18" s="42" t="e">
        <f t="shared" si="4"/>
        <v>#N/A</v>
      </c>
      <c r="L18" s="42">
        <f>VLOOKUP(D18,'[1]Score Persistence'!$D$6:$O$158,12,FALSE)</f>
        <v>13</v>
      </c>
      <c r="M18" s="43">
        <v>831.7637711026714</v>
      </c>
      <c r="N18" s="42" t="e">
        <v>#N/A</v>
      </c>
      <c r="O18" s="42" t="e" cm="1">
        <f t="array" ref="O18">_xlfn.SWITCH(N18,"Not investigated",1,"Insufficient data",1,"Presumed",1.33,"Suspected",1.66,"Recognised",2)</f>
        <v>#N/A</v>
      </c>
      <c r="P18" s="42" t="e">
        <v>#N/A</v>
      </c>
      <c r="Q18" s="42" t="e" cm="1">
        <f t="array" ref="Q18">_xlfn.SWITCH(P18,"non examiné",1,"n.c.",1,"Carc. 3",1.33,"Carc. 2",1.66,"Carc. 1A",2,"Carc. 1B",2)</f>
        <v>#N/A</v>
      </c>
      <c r="R18" s="42" t="e">
        <v>#N/A</v>
      </c>
      <c r="S18" s="42">
        <v>0.1</v>
      </c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</row>
    <row r="19" spans="1:100" x14ac:dyDescent="0.25">
      <c r="A19" s="44" t="s">
        <v>160</v>
      </c>
      <c r="B19" s="38" t="s">
        <v>170</v>
      </c>
      <c r="C19" s="46">
        <v>2879</v>
      </c>
      <c r="D19" s="38" t="s">
        <v>116</v>
      </c>
      <c r="E19" s="45"/>
      <c r="F19" s="45" t="e">
        <f t="shared" si="0"/>
        <v>#N/A</v>
      </c>
      <c r="G19" s="42">
        <v>4</v>
      </c>
      <c r="H19" s="42" t="e">
        <f t="shared" si="1"/>
        <v>#N/A</v>
      </c>
      <c r="I19" s="42" t="e">
        <f t="shared" si="2"/>
        <v>#N/A</v>
      </c>
      <c r="J19" s="42"/>
      <c r="K19" s="42" t="e">
        <f t="shared" si="4"/>
        <v>#N/A</v>
      </c>
      <c r="L19" s="42">
        <f>VLOOKUP(D19,'[1]Score Persistence'!$D$6:$O$158,12,FALSE)</f>
        <v>275</v>
      </c>
      <c r="M19" s="43">
        <v>11400</v>
      </c>
      <c r="N19" s="42" t="e">
        <v>#N/A</v>
      </c>
      <c r="O19" s="42" t="e" cm="1">
        <f t="array" ref="O19">_xlfn.SWITCH(N19,"Not investigated",1,"Insufficient data",1,"Presumed",1.33,"Suspected",1.66,"Recognised",2)</f>
        <v>#N/A</v>
      </c>
      <c r="P19" s="42" t="e">
        <v>#N/A</v>
      </c>
      <c r="Q19" s="42" t="e" cm="1">
        <f t="array" ref="Q19">_xlfn.SWITCH(P19,"non examiné",1,"n.c.",1,"Carc. 3",1.33,"Carc. 2",1.66,"Carc. 1A",2,"Carc. 1B",2)</f>
        <v>#N/A</v>
      </c>
      <c r="R19" s="42" t="e">
        <v>#N/A</v>
      </c>
      <c r="S19" s="42">
        <v>2.5000000000000001E-2</v>
      </c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</row>
    <row r="20" spans="1:100" ht="30" hidden="1" x14ac:dyDescent="0.25">
      <c r="A20" s="44" t="s">
        <v>129</v>
      </c>
      <c r="B20" s="38" t="s">
        <v>228</v>
      </c>
      <c r="C20" s="39">
        <v>5369</v>
      </c>
      <c r="D20" s="38" t="s">
        <v>56</v>
      </c>
      <c r="E20" s="45" t="s">
        <v>229</v>
      </c>
      <c r="F20" s="45" t="e">
        <f t="shared" si="0"/>
        <v>#VALUE!</v>
      </c>
      <c r="G20" s="42">
        <v>7</v>
      </c>
      <c r="H20" s="42" t="e">
        <f t="shared" si="1"/>
        <v>#VALUE!</v>
      </c>
      <c r="I20" s="42" t="e">
        <f t="shared" si="2"/>
        <v>#VALUE!</v>
      </c>
      <c r="J20" s="42"/>
      <c r="K20" s="42" t="e">
        <f t="shared" si="4"/>
        <v>#VALUE!</v>
      </c>
      <c r="L20" s="42">
        <f>VLOOKUP(D20,'[1]Score Persistence'!$D$6:$O$158,12,FALSE)</f>
        <v>227</v>
      </c>
      <c r="M20" s="43">
        <v>1445.4397707459289</v>
      </c>
      <c r="N20" s="42" t="s">
        <v>299</v>
      </c>
      <c r="O20" s="42" cm="1">
        <f t="array" ref="O20">_xlfn.SWITCH(N20,"Not investigated",1,"Insufficient data",1,"Presumed",1.33,"Suspected",1.66,"Recognised",2)</f>
        <v>1</v>
      </c>
      <c r="P20" s="42" t="s">
        <v>311</v>
      </c>
      <c r="Q20" s="42" cm="1">
        <f t="array" ref="Q20">_xlfn.SWITCH(P20,"non examiné",1,"n.c.",1,"Carc. 3",1.33,"Carc. 2",1.66,"Carc. 1A",2,"Carc. 1B",2)</f>
        <v>1</v>
      </c>
      <c r="R20" s="42">
        <v>3.6120000000000001</v>
      </c>
      <c r="S20" s="42" t="s">
        <v>332</v>
      </c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</row>
    <row r="21" spans="1:100" x14ac:dyDescent="0.25">
      <c r="A21" s="44" t="s">
        <v>129</v>
      </c>
      <c r="B21" s="38" t="s">
        <v>177</v>
      </c>
      <c r="C21" s="39">
        <v>5396</v>
      </c>
      <c r="D21" s="38" t="s">
        <v>71</v>
      </c>
      <c r="E21" s="45" t="s">
        <v>164</v>
      </c>
      <c r="F21" s="45" t="e">
        <f t="shared" si="0"/>
        <v>#VALUE!</v>
      </c>
      <c r="G21" s="42">
        <v>4</v>
      </c>
      <c r="H21" s="42" t="e">
        <f t="shared" si="1"/>
        <v>#VALUE!</v>
      </c>
      <c r="I21" s="42" t="e">
        <f t="shared" si="2"/>
        <v>#VALUE!</v>
      </c>
      <c r="J21" s="42"/>
      <c r="K21" s="42" t="e">
        <f t="shared" si="4"/>
        <v>#VALUE!</v>
      </c>
      <c r="L21" s="42">
        <f>VLOOKUP(D21,'[1]Score Persistence'!$D$6:$O$158,12,FALSE)</f>
        <v>23</v>
      </c>
      <c r="M21" s="43">
        <v>1100</v>
      </c>
      <c r="N21" s="42" t="s">
        <v>299</v>
      </c>
      <c r="O21" s="42" cm="1">
        <f t="array" ref="O21">_xlfn.SWITCH(N21,"Not investigated",1,"Insufficient data",1,"Presumed",1.33,"Suspected",1.66,"Recognised",2)</f>
        <v>1</v>
      </c>
      <c r="P21" s="42" t="s">
        <v>312</v>
      </c>
      <c r="Q21" s="42" cm="1">
        <f t="array" ref="Q21">_xlfn.SWITCH(P21,"non examiné",1,"n.c.",1,"Carc. 3",1.33,"Carc. 2",1.66,"Carc. 1A",2,"Carc. 1B",2)</f>
        <v>2</v>
      </c>
      <c r="R21" s="42">
        <v>4.0000000000000001E-3</v>
      </c>
      <c r="S21" s="42" t="s">
        <v>332</v>
      </c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</row>
    <row r="22" spans="1:100" x14ac:dyDescent="0.25">
      <c r="A22" s="44" t="s">
        <v>129</v>
      </c>
      <c r="B22" s="38" t="s">
        <v>202</v>
      </c>
      <c r="C22" s="39">
        <v>5356</v>
      </c>
      <c r="D22" s="38" t="s">
        <v>51</v>
      </c>
      <c r="E22" s="45" t="s">
        <v>164</v>
      </c>
      <c r="F22" s="45" t="e">
        <f t="shared" si="0"/>
        <v>#VALUE!</v>
      </c>
      <c r="G22" s="42">
        <v>7</v>
      </c>
      <c r="H22" s="42" t="e">
        <f t="shared" si="1"/>
        <v>#VALUE!</v>
      </c>
      <c r="I22" s="42" t="e">
        <f t="shared" si="2"/>
        <v>#VALUE!</v>
      </c>
      <c r="J22" s="42"/>
      <c r="K22" s="42" t="e">
        <f t="shared" si="4"/>
        <v>#VALUE!</v>
      </c>
      <c r="L22" s="42">
        <v>23</v>
      </c>
      <c r="M22" s="43">
        <v>3.1622776601683795</v>
      </c>
      <c r="N22" s="42" t="s">
        <v>299</v>
      </c>
      <c r="O22" s="42" cm="1">
        <f t="array" ref="O22">_xlfn.SWITCH(N22,"Not investigated",1,"Insufficient data",1,"Presumed",1.33,"Suspected",1.66,"Recognised",2)</f>
        <v>1</v>
      </c>
      <c r="P22" s="42" t="s">
        <v>310</v>
      </c>
      <c r="Q22" s="42" cm="1">
        <f t="array" ref="Q22">_xlfn.SWITCH(P22,"non examiné",1,"n.c.",1,"Carc. 3",1.33,"Carc. 2",1.66,"Carc. 1A",2,"Carc. 1B",2)</f>
        <v>2</v>
      </c>
      <c r="R22" s="42">
        <v>0.6</v>
      </c>
      <c r="S22" s="42" t="s">
        <v>332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</row>
    <row r="23" spans="1:100" x14ac:dyDescent="0.25">
      <c r="A23" s="44" t="s">
        <v>160</v>
      </c>
      <c r="B23" s="38" t="s">
        <v>187</v>
      </c>
      <c r="C23" s="39">
        <v>1382</v>
      </c>
      <c r="D23" s="38" t="s">
        <v>106</v>
      </c>
      <c r="E23" s="45"/>
      <c r="F23" s="45" t="e">
        <f t="shared" si="0"/>
        <v>#VALUE!</v>
      </c>
      <c r="G23" s="42">
        <v>7</v>
      </c>
      <c r="H23" s="42" t="e">
        <f t="shared" si="1"/>
        <v>#VALUE!</v>
      </c>
      <c r="I23" s="42" t="e">
        <f t="shared" si="2"/>
        <v>#VALUE!</v>
      </c>
      <c r="J23" s="42"/>
      <c r="K23" s="42" t="e">
        <f t="shared" si="4"/>
        <v>#VALUE!</v>
      </c>
      <c r="L23" s="42" t="s">
        <v>329</v>
      </c>
      <c r="M23" s="43" t="s">
        <v>328</v>
      </c>
      <c r="N23" s="42" t="s">
        <v>298</v>
      </c>
      <c r="O23" s="42" cm="1">
        <f t="array" ref="O23">_xlfn.SWITCH(N23,"Not investigated",1,"Insufficient data",1,"Presumed",1.33,"Suspected",1.66,"Recognised",2)</f>
        <v>1.33</v>
      </c>
      <c r="P23" s="42" t="s">
        <v>312</v>
      </c>
      <c r="Q23" s="42" cm="1">
        <f t="array" ref="Q23">_xlfn.SWITCH(P23,"non examiné",1,"n.c.",1,"Carc. 3",1.33,"Carc. 2",1.66,"Carc. 1A",2,"Carc. 1B",2)</f>
        <v>2</v>
      </c>
      <c r="R23" s="42">
        <v>1.2</v>
      </c>
      <c r="S23" s="42">
        <v>15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</row>
    <row r="24" spans="1:100" x14ac:dyDescent="0.25">
      <c r="A24" s="44" t="s">
        <v>160</v>
      </c>
      <c r="B24" s="38" t="s">
        <v>268</v>
      </c>
      <c r="C24" s="39">
        <v>1387</v>
      </c>
      <c r="D24" s="38" t="s">
        <v>107</v>
      </c>
      <c r="E24" s="45"/>
      <c r="F24" s="45" t="e">
        <f t="shared" si="0"/>
        <v>#VALUE!</v>
      </c>
      <c r="G24" s="42">
        <v>4</v>
      </c>
      <c r="H24" s="42" t="e">
        <f t="shared" si="1"/>
        <v>#VALUE!</v>
      </c>
      <c r="I24" s="42" t="e">
        <f t="shared" si="2"/>
        <v>#VALUE!</v>
      </c>
      <c r="J24" s="42"/>
      <c r="K24" s="42" t="e">
        <f t="shared" si="4"/>
        <v>#VALUE!</v>
      </c>
      <c r="L24" s="42" t="s">
        <v>329</v>
      </c>
      <c r="M24" s="43" t="s">
        <v>328</v>
      </c>
      <c r="N24" s="42" t="s">
        <v>296</v>
      </c>
      <c r="O24" s="42" cm="1">
        <f t="array" ref="O24">_xlfn.SWITCH(N24,"Not investigated",1,"Insufficient data",1,"Presumed",1.33,"Suspected",1.66,"Recognised",2)</f>
        <v>1</v>
      </c>
      <c r="P24" s="42" t="s">
        <v>310</v>
      </c>
      <c r="Q24" s="42" cm="1">
        <f t="array" ref="Q24">_xlfn.SWITCH(P24,"non examiné",1,"n.c.",1,"Carc. 3",1.33,"Carc. 2",1.66,"Carc. 1A",2,"Carc. 1B",2)</f>
        <v>2</v>
      </c>
      <c r="R24" s="42">
        <v>0.01</v>
      </c>
      <c r="S24" s="42">
        <v>2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</row>
    <row r="25" spans="1:100" x14ac:dyDescent="0.25">
      <c r="A25" s="44" t="s">
        <v>160</v>
      </c>
      <c r="B25" s="38" t="s">
        <v>183</v>
      </c>
      <c r="C25" s="39">
        <v>1386</v>
      </c>
      <c r="D25" s="38" t="s">
        <v>109</v>
      </c>
      <c r="E25" s="45"/>
      <c r="F25" s="45" t="e">
        <f t="shared" si="0"/>
        <v>#VALUE!</v>
      </c>
      <c r="G25" s="42">
        <v>7</v>
      </c>
      <c r="H25" s="42" t="e">
        <f t="shared" si="1"/>
        <v>#VALUE!</v>
      </c>
      <c r="I25" s="42" t="e">
        <f t="shared" si="2"/>
        <v>#VALUE!</v>
      </c>
      <c r="J25" s="42"/>
      <c r="K25" s="42" t="e">
        <f t="shared" si="4"/>
        <v>#VALUE!</v>
      </c>
      <c r="L25" s="42" t="s">
        <v>329</v>
      </c>
      <c r="M25" s="43" t="s">
        <v>328</v>
      </c>
      <c r="N25" s="42" t="s">
        <v>299</v>
      </c>
      <c r="O25" s="42" cm="1">
        <f t="array" ref="O25">_xlfn.SWITCH(N25,"Not investigated",1,"Insufficient data",1,"Presumed",1.33,"Suspected",1.66,"Recognised",2)</f>
        <v>1</v>
      </c>
      <c r="P25" s="42" t="s">
        <v>309</v>
      </c>
      <c r="Q25" s="42" cm="1">
        <f t="array" ref="Q25">_xlfn.SWITCH(P25,"non examiné",1,"n.c.",1,"Carc. 3",1.33,"Carc. 2",1.66,"Carc. 1A",2,"Carc. 1B",2)</f>
        <v>1.66</v>
      </c>
      <c r="R25" s="42">
        <v>4</v>
      </c>
      <c r="S25" s="42">
        <v>0.02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</row>
    <row r="26" spans="1:100" x14ac:dyDescent="0.25">
      <c r="A26" s="44" t="s">
        <v>151</v>
      </c>
      <c r="B26" s="38" t="s">
        <v>167</v>
      </c>
      <c r="C26" s="39">
        <v>1369</v>
      </c>
      <c r="D26" s="38" t="s">
        <v>1</v>
      </c>
      <c r="E26" s="45"/>
      <c r="F26" s="45" t="e">
        <f t="shared" si="0"/>
        <v>#VALUE!</v>
      </c>
      <c r="G26" s="42">
        <v>4</v>
      </c>
      <c r="H26" s="42" t="e">
        <f t="shared" si="1"/>
        <v>#VALUE!</v>
      </c>
      <c r="I26" s="42" t="e">
        <f t="shared" si="2"/>
        <v>#VALUE!</v>
      </c>
      <c r="J26" s="42"/>
      <c r="K26" s="42" t="e">
        <f t="shared" si="4"/>
        <v>#VALUE!</v>
      </c>
      <c r="L26" s="42" t="s">
        <v>329</v>
      </c>
      <c r="M26" s="43" t="s">
        <v>328</v>
      </c>
      <c r="N26" s="42" t="s">
        <v>297</v>
      </c>
      <c r="O26" s="42" cm="1">
        <f t="array" ref="O26">_xlfn.SWITCH(N26,"Not investigated",1,"Insufficient data",1,"Presumed",1.33,"Suspected",1.66,"Recognised",2)</f>
        <v>2</v>
      </c>
      <c r="P26" s="42" t="s">
        <v>308</v>
      </c>
      <c r="Q26" s="42" cm="1">
        <f t="array" ref="Q26">_xlfn.SWITCH(P26,"non examiné",1,"n.c.",1,"Carc. 3",1.33,"Carc. 2",1.66,"Carc. 1A",2,"Carc. 1B",2)</f>
        <v>1</v>
      </c>
      <c r="R26" s="42">
        <v>0.83</v>
      </c>
      <c r="S26" s="42">
        <v>2.99999999999999E-4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</row>
    <row r="27" spans="1:100" ht="30" x14ac:dyDescent="0.25">
      <c r="A27" s="44" t="s">
        <v>160</v>
      </c>
      <c r="B27" s="38" t="s">
        <v>230</v>
      </c>
      <c r="C27" s="39">
        <v>1388</v>
      </c>
      <c r="D27" s="38" t="s">
        <v>92</v>
      </c>
      <c r="E27" s="45"/>
      <c r="F27" s="45" t="e">
        <f t="shared" si="0"/>
        <v>#VALUE!</v>
      </c>
      <c r="G27" s="42">
        <v>4</v>
      </c>
      <c r="H27" s="42" t="e">
        <f t="shared" si="1"/>
        <v>#VALUE!</v>
      </c>
      <c r="I27" s="42" t="e">
        <f t="shared" si="2"/>
        <v>#VALUE!</v>
      </c>
      <c r="J27" s="42"/>
      <c r="K27" s="42" t="e">
        <f t="shared" si="4"/>
        <v>#VALUE!</v>
      </c>
      <c r="L27" s="42" t="s">
        <v>329</v>
      </c>
      <c r="M27" s="43" t="s">
        <v>328</v>
      </c>
      <c r="N27" s="42" t="s">
        <v>297</v>
      </c>
      <c r="O27" s="42" cm="1">
        <f t="array" ref="O27">_xlfn.SWITCH(N27,"Not investigated",1,"Insufficient data",1,"Presumed",1.33,"Suspected",1.66,"Recognised",2)</f>
        <v>2</v>
      </c>
      <c r="P27" s="42" t="s">
        <v>310</v>
      </c>
      <c r="Q27" s="42" cm="1">
        <f t="array" ref="Q27">_xlfn.SWITCH(P27,"non examiné",1,"n.c.",1,"Carc. 3",1.33,"Carc. 2",1.66,"Carc. 1A",2,"Carc. 1B",2)</f>
        <v>2</v>
      </c>
      <c r="R27" s="42">
        <v>0.09</v>
      </c>
      <c r="S27" s="42">
        <v>1E-4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</row>
    <row r="28" spans="1:100" x14ac:dyDescent="0.25">
      <c r="A28" s="44" t="s">
        <v>151</v>
      </c>
      <c r="B28" s="38" t="s">
        <v>157</v>
      </c>
      <c r="C28" s="39">
        <v>1389</v>
      </c>
      <c r="D28" s="38" t="s">
        <v>7</v>
      </c>
      <c r="E28" s="45"/>
      <c r="F28" s="45" t="e">
        <f t="shared" si="0"/>
        <v>#VALUE!</v>
      </c>
      <c r="G28" s="42">
        <v>7</v>
      </c>
      <c r="H28" s="42" t="e">
        <f t="shared" si="1"/>
        <v>#VALUE!</v>
      </c>
      <c r="I28" s="42" t="e">
        <f t="shared" si="2"/>
        <v>#VALUE!</v>
      </c>
      <c r="J28" s="42"/>
      <c r="K28" s="42" t="e">
        <f t="shared" si="4"/>
        <v>#VALUE!</v>
      </c>
      <c r="L28" s="42" t="s">
        <v>329</v>
      </c>
      <c r="M28" s="43" t="s">
        <v>328</v>
      </c>
      <c r="N28" s="42" t="s">
        <v>298</v>
      </c>
      <c r="O28" s="42" cm="1">
        <f t="array" ref="O28">_xlfn.SWITCH(N28,"Not investigated",1,"Insufficient data",1,"Presumed",1.33,"Suspected",1.66,"Recognised",2)</f>
        <v>1.33</v>
      </c>
      <c r="P28" s="42" t="s">
        <v>310</v>
      </c>
      <c r="Q28" s="42" cm="1">
        <f t="array" ref="Q28">_xlfn.SWITCH(P28,"non examiné",1,"n.c.",1,"Carc. 3",1.33,"Carc. 2",1.66,"Carc. 1A",2,"Carc. 1B",2)</f>
        <v>2</v>
      </c>
      <c r="R28" s="42">
        <v>3.4</v>
      </c>
      <c r="S28" s="42">
        <v>5000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</row>
    <row r="29" spans="1:100" x14ac:dyDescent="0.25">
      <c r="A29" s="44" t="s">
        <v>151</v>
      </c>
      <c r="B29" s="38" t="s">
        <v>154</v>
      </c>
      <c r="C29" s="39">
        <v>1392</v>
      </c>
      <c r="D29" s="38" t="s">
        <v>2</v>
      </c>
      <c r="E29" s="45"/>
      <c r="F29" s="45" t="e">
        <f t="shared" si="0"/>
        <v>#VALUE!</v>
      </c>
      <c r="G29" s="42">
        <v>4</v>
      </c>
      <c r="H29" s="42" t="e">
        <f t="shared" si="1"/>
        <v>#VALUE!</v>
      </c>
      <c r="I29" s="42" t="e">
        <f t="shared" si="2"/>
        <v>#VALUE!</v>
      </c>
      <c r="J29" s="42"/>
      <c r="K29" s="42" t="e">
        <f t="shared" si="4"/>
        <v>#VALUE!</v>
      </c>
      <c r="L29" s="42" t="s">
        <v>329</v>
      </c>
      <c r="M29" s="43" t="s">
        <v>328</v>
      </c>
      <c r="N29" s="42" t="s">
        <v>299</v>
      </c>
      <c r="O29" s="42" cm="1">
        <f t="array" ref="O29">_xlfn.SWITCH(N29,"Not investigated",1,"Insufficient data",1,"Presumed",1.33,"Suspected",1.66,"Recognised",2)</f>
        <v>1</v>
      </c>
      <c r="P29" s="42" t="s">
        <v>308</v>
      </c>
      <c r="Q29" s="42" cm="1">
        <f t="array" ref="Q29">_xlfn.SWITCH(P29,"non examiné",1,"n.c.",1,"Carc. 3",1.33,"Carc. 2",1.66,"Carc. 1A",2,"Carc. 1B",2)</f>
        <v>1</v>
      </c>
      <c r="R29" s="42">
        <v>1</v>
      </c>
      <c r="S29" s="42">
        <v>140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</row>
    <row r="30" spans="1:100" x14ac:dyDescent="0.25">
      <c r="A30" s="44" t="s">
        <v>151</v>
      </c>
      <c r="B30" s="38" t="s">
        <v>152</v>
      </c>
      <c r="C30" s="39">
        <v>1383</v>
      </c>
      <c r="D30" s="38" t="s">
        <v>3</v>
      </c>
      <c r="E30" s="45"/>
      <c r="F30" s="45" t="e">
        <f t="shared" si="0"/>
        <v>#VALUE!</v>
      </c>
      <c r="G30" s="42">
        <v>7</v>
      </c>
      <c r="H30" s="42" t="e">
        <f t="shared" si="1"/>
        <v>#VALUE!</v>
      </c>
      <c r="I30" s="42" t="e">
        <f t="shared" si="2"/>
        <v>#VALUE!</v>
      </c>
      <c r="J30" s="42"/>
      <c r="K30" s="42" t="e">
        <f t="shared" si="4"/>
        <v>#VALUE!</v>
      </c>
      <c r="L30" s="42" t="s">
        <v>329</v>
      </c>
      <c r="M30" s="43" t="s">
        <v>328</v>
      </c>
      <c r="N30" s="42" t="s">
        <v>299</v>
      </c>
      <c r="O30" s="42" cm="1">
        <f t="array" ref="O30">_xlfn.SWITCH(N30,"Not investigated",1,"Insufficient data",1,"Presumed",1.33,"Suspected",1.66,"Recognised",2)</f>
        <v>1</v>
      </c>
      <c r="P30" s="42" t="s">
        <v>308</v>
      </c>
      <c r="Q30" s="42" cm="1">
        <f t="array" ref="Q30">_xlfn.SWITCH(P30,"non examiné",1,"n.c.",1,"Carc. 3",1.33,"Carc. 2",1.66,"Carc. 1A",2,"Carc. 1B",2)</f>
        <v>1</v>
      </c>
      <c r="R30" s="42">
        <v>7.8</v>
      </c>
      <c r="S30" s="42">
        <v>0.29999999999999899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</row>
    <row r="31" spans="1:100" ht="45" x14ac:dyDescent="0.25">
      <c r="A31" s="44" t="s">
        <v>160</v>
      </c>
      <c r="B31" s="38" t="s">
        <v>169</v>
      </c>
      <c r="C31" s="39">
        <v>7705</v>
      </c>
      <c r="D31" s="47" t="s">
        <v>161</v>
      </c>
      <c r="E31" s="48"/>
      <c r="F31" s="45" t="e">
        <f t="shared" si="0"/>
        <v>#N/A</v>
      </c>
      <c r="G31" s="42">
        <v>1</v>
      </c>
      <c r="H31" s="42" t="e">
        <f t="shared" si="1"/>
        <v>#N/A</v>
      </c>
      <c r="I31" s="42" t="e">
        <f t="shared" si="2"/>
        <v>#N/A</v>
      </c>
      <c r="J31" s="42"/>
      <c r="K31" s="42" t="e">
        <f t="shared" si="4"/>
        <v>#N/A</v>
      </c>
      <c r="L31" s="42">
        <v>2000</v>
      </c>
      <c r="M31" s="43" t="e">
        <v>#N/A</v>
      </c>
      <c r="N31" s="42" t="e">
        <v>#N/A</v>
      </c>
      <c r="O31" s="42" t="e" cm="1">
        <f t="array" ref="O31">_xlfn.SWITCH(N31,"Not investigated",1,"Insufficient data",1,"Presumed",1.33,"Suspected",1.66,"Recognised",2)</f>
        <v>#N/A</v>
      </c>
      <c r="P31" s="42" t="s">
        <v>311</v>
      </c>
      <c r="Q31" s="42" cm="1">
        <f t="array" ref="Q31">_xlfn.SWITCH(P31,"non examiné",1,"n.c.",1,"Carc. 3",1.33,"Carc. 2",1.66,"Carc. 1A",2,"Carc. 1B",2)</f>
        <v>1</v>
      </c>
      <c r="R31" s="42" t="e">
        <v>#N/A</v>
      </c>
      <c r="S31" s="42" t="e">
        <v>#N/A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</row>
    <row r="32" spans="1:100" x14ac:dyDescent="0.25">
      <c r="A32" s="5" t="s">
        <v>160</v>
      </c>
      <c r="B32" s="6" t="s">
        <v>175</v>
      </c>
      <c r="C32" s="14">
        <v>1191</v>
      </c>
      <c r="D32" s="6" t="s">
        <v>101</v>
      </c>
      <c r="E32" s="9"/>
      <c r="F32" s="9">
        <f t="shared" si="0"/>
        <v>40.12057069629968</v>
      </c>
      <c r="G32" s="3">
        <v>7</v>
      </c>
      <c r="H32" s="3">
        <f t="shared" si="1"/>
        <v>42151600795.062439</v>
      </c>
      <c r="I32" s="3">
        <f t="shared" si="2"/>
        <v>10.624814072513809</v>
      </c>
      <c r="J32" s="3">
        <v>10.624814072513809</v>
      </c>
      <c r="K32" s="3">
        <f t="shared" si="4"/>
        <v>5.7315100994713823</v>
      </c>
      <c r="L32" s="32">
        <f>VLOOKUP(D32,'[1]Score Persistence'!$D$6:$O$158,12,FALSE)</f>
        <v>2292</v>
      </c>
      <c r="M32" s="34">
        <v>4634.469197362886</v>
      </c>
      <c r="N32" s="18" t="s">
        <v>299</v>
      </c>
      <c r="O32" s="18" cm="1">
        <f t="array" ref="O32">_xlfn.SWITCH(N32,"Not investigated",1,"Insufficient data",1,"Presumed",1.33,"Suspected",1.66,"Recognised",2)</f>
        <v>1</v>
      </c>
      <c r="P32" s="3" t="s">
        <v>311</v>
      </c>
      <c r="Q32" s="18" cm="1">
        <f t="array" ref="Q32">_xlfn.SWITCH(P32,"non examiné",1,"n.c.",1,"Carc. 3",1.33,"Carc. 2",1.66,"Carc. 1A",2,"Carc. 1B",2)</f>
        <v>1</v>
      </c>
      <c r="R32" s="3">
        <v>6.3E-3</v>
      </c>
      <c r="S32" s="18">
        <v>0.04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</row>
    <row r="33" spans="1:100" ht="30" x14ac:dyDescent="0.25">
      <c r="A33" s="5" t="s">
        <v>160</v>
      </c>
      <c r="B33" s="6" t="s">
        <v>205</v>
      </c>
      <c r="C33" s="14">
        <v>1140</v>
      </c>
      <c r="D33" s="6" t="s">
        <v>126</v>
      </c>
      <c r="E33" s="9" t="s">
        <v>204</v>
      </c>
      <c r="F33" s="9">
        <f t="shared" si="0"/>
        <v>39.890203934045338</v>
      </c>
      <c r="G33" s="3">
        <v>7</v>
      </c>
      <c r="H33" s="3">
        <f t="shared" si="1"/>
        <v>36130141026.136429</v>
      </c>
      <c r="I33" s="3">
        <f t="shared" si="2"/>
        <v>10.557869656745252</v>
      </c>
      <c r="J33" s="3">
        <v>10.557869656745252</v>
      </c>
      <c r="K33" s="3">
        <f t="shared" ref="K33:K63" si="5">(9/($J$11-$J$12))*I33+(($J$11-10*$J$12)/($J$11-$J$12))</f>
        <v>5.6986005620064768</v>
      </c>
      <c r="L33" s="32">
        <f>VLOOKUP(D33,'[1]Score Persistence'!$D$6:$O$158,12,FALSE)</f>
        <v>157</v>
      </c>
      <c r="M33" s="34">
        <v>460.25657358135589</v>
      </c>
      <c r="N33" s="18" t="s">
        <v>297</v>
      </c>
      <c r="O33" s="18" cm="1">
        <f t="array" ref="O33">_xlfn.SWITCH(N33,"Not investigated",1,"Insufficient data",1,"Presumed",1.33,"Suspected",1.66,"Recognised",2)</f>
        <v>2</v>
      </c>
      <c r="P33" s="3" t="s">
        <v>308</v>
      </c>
      <c r="Q33" s="18" cm="1">
        <f t="array" ref="Q33">_xlfn.SWITCH(P33,"non examiné",1,"n.c.",1,"Carc. 3",1.33,"Carc. 2",1.66,"Carc. 1A",2,"Carc. 1B",2)</f>
        <v>1</v>
      </c>
      <c r="R33" s="3">
        <v>8.0000000000000007E-5</v>
      </c>
      <c r="S33" s="18">
        <v>0.05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</row>
    <row r="34" spans="1:100" hidden="1" x14ac:dyDescent="0.25">
      <c r="A34" s="5" t="s">
        <v>129</v>
      </c>
      <c r="B34" s="6" t="s">
        <v>176</v>
      </c>
      <c r="C34" s="14">
        <v>1261</v>
      </c>
      <c r="D34" s="6" t="s">
        <v>72</v>
      </c>
      <c r="E34" s="9" t="s">
        <v>150</v>
      </c>
      <c r="F34" s="9">
        <f t="shared" si="0"/>
        <v>39.802091892758</v>
      </c>
      <c r="G34" s="3">
        <v>7</v>
      </c>
      <c r="H34" s="3">
        <f t="shared" si="1"/>
        <v>34061546374.183128</v>
      </c>
      <c r="I34" s="3">
        <f t="shared" si="2"/>
        <v>10.532264360788348</v>
      </c>
      <c r="J34" s="3">
        <v>10.532264360788348</v>
      </c>
      <c r="K34" s="3">
        <f t="shared" si="5"/>
        <v>5.6860131275368566</v>
      </c>
      <c r="L34" s="32">
        <f>VLOOKUP(D34,'[1]Score Persistence'!$D$6:$O$158,12,FALSE)</f>
        <v>149</v>
      </c>
      <c r="M34" s="34">
        <v>275.42287033381683</v>
      </c>
      <c r="N34" s="18" t="s">
        <v>326</v>
      </c>
      <c r="O34" s="18" cm="1">
        <f t="array" ref="O34">_xlfn.SWITCH(N34,"Not investigated",1,"Insufficient data",1,"Presumed",1.33,"Suspected",1.66,"Recognised",2)</f>
        <v>1.66</v>
      </c>
      <c r="P34" s="3" t="s">
        <v>308</v>
      </c>
      <c r="Q34" s="18" cm="1">
        <f t="array" ref="Q34">_xlfn.SWITCH(P34,"non examiné",1,"n.c.",1,"Carc. 3",1.33,"Carc. 2",1.66,"Carc. 1A",2,"Carc. 1B",2)</f>
        <v>1</v>
      </c>
      <c r="R34" s="3">
        <v>5.0000000000000001E-4</v>
      </c>
      <c r="S34" s="18">
        <v>4.0000000000000001E-3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</row>
    <row r="35" spans="1:100" x14ac:dyDescent="0.25">
      <c r="A35" s="5" t="s">
        <v>160</v>
      </c>
      <c r="B35" s="6" t="s">
        <v>184</v>
      </c>
      <c r="C35" s="14">
        <v>1517</v>
      </c>
      <c r="D35" s="6" t="s">
        <v>108</v>
      </c>
      <c r="E35" s="9"/>
      <c r="F35" s="9">
        <f t="shared" si="0"/>
        <v>36.928999648970311</v>
      </c>
      <c r="G35" s="3">
        <v>10</v>
      </c>
      <c r="H35" s="3">
        <f t="shared" si="1"/>
        <v>3005270.5743410219</v>
      </c>
      <c r="I35" s="3">
        <f t="shared" si="2"/>
        <v>6.4778835790519809</v>
      </c>
      <c r="J35" s="3">
        <v>6.4778835790519809</v>
      </c>
      <c r="K35" s="3">
        <f t="shared" si="5"/>
        <v>3.6928999648970313</v>
      </c>
      <c r="L35" s="32">
        <v>229</v>
      </c>
      <c r="M35" s="34">
        <v>316.22776601683825</v>
      </c>
      <c r="N35" s="18" t="s">
        <v>299</v>
      </c>
      <c r="O35" s="18" cm="1">
        <f t="array" ref="O35">_xlfn.SWITCH(N35,"Not investigated",1,"Insufficient data",1,"Presumed",1.33,"Suspected",1.66,"Recognised",2)</f>
        <v>1</v>
      </c>
      <c r="P35" s="3" t="s">
        <v>309</v>
      </c>
      <c r="Q35" s="18" cm="1">
        <f t="array" ref="Q35">_xlfn.SWITCH(P35,"non examiné",1,"n.c.",1,"Carc. 3",1.33,"Carc. 2",1.66,"Carc. 1A",2,"Carc. 1B",2)</f>
        <v>1.66</v>
      </c>
      <c r="R35" s="3">
        <v>2</v>
      </c>
      <c r="S35" s="18">
        <v>0.02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</row>
    <row r="36" spans="1:100" x14ac:dyDescent="0.25">
      <c r="A36" s="26" t="s">
        <v>320</v>
      </c>
      <c r="B36" s="2" t="s">
        <v>321</v>
      </c>
      <c r="C36" s="19">
        <v>1524</v>
      </c>
      <c r="D36" s="19" t="s">
        <v>133</v>
      </c>
      <c r="E36" s="29"/>
      <c r="F36" s="9">
        <f t="shared" si="0"/>
        <v>36.396054691940577</v>
      </c>
      <c r="G36" s="3">
        <v>7</v>
      </c>
      <c r="H36" s="3">
        <f t="shared" si="1"/>
        <v>3487164179.1044774</v>
      </c>
      <c r="I36" s="3">
        <f t="shared" si="2"/>
        <v>9.5424723948668309</v>
      </c>
      <c r="J36" s="3">
        <v>9.5424723948668309</v>
      </c>
      <c r="K36" s="3">
        <f t="shared" si="5"/>
        <v>5.1994363845629401</v>
      </c>
      <c r="L36" s="32">
        <v>708</v>
      </c>
      <c r="M36" s="34">
        <v>6600</v>
      </c>
      <c r="N36" s="18" t="s">
        <v>299</v>
      </c>
      <c r="O36" s="18" cm="1">
        <f t="array" ref="O36">_xlfn.SWITCH(N36,"Not investigated",1,"Insufficient data",1,"Presumed",1.33,"Suspected",1.66,"Recognised",2)</f>
        <v>1</v>
      </c>
      <c r="P36" s="3" t="s">
        <v>311</v>
      </c>
      <c r="Q36" s="18" cm="1">
        <f t="array" ref="Q36">_xlfn.SWITCH(P36,"non examiné",1,"n.c.",1,"Carc. 3",1.33,"Carc. 2",1.66,"Carc. 1A",2,"Carc. 1B",2)</f>
        <v>1</v>
      </c>
      <c r="R36" s="3">
        <v>1.34</v>
      </c>
      <c r="S36" s="18">
        <v>1E-3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</row>
    <row r="37" spans="1:100" hidden="1" x14ac:dyDescent="0.25">
      <c r="A37" s="5" t="s">
        <v>151</v>
      </c>
      <c r="B37" s="6" t="s">
        <v>200</v>
      </c>
      <c r="C37" s="14">
        <v>1234</v>
      </c>
      <c r="D37" s="6" t="s">
        <v>8</v>
      </c>
      <c r="E37" s="9" t="s">
        <v>150</v>
      </c>
      <c r="F37" s="9">
        <f t="shared" si="0"/>
        <v>33.806458119243629</v>
      </c>
      <c r="G37" s="3">
        <v>7</v>
      </c>
      <c r="H37" s="3">
        <f t="shared" si="1"/>
        <v>616506258.17029989</v>
      </c>
      <c r="I37" s="3">
        <f t="shared" si="2"/>
        <v>8.789937489488171</v>
      </c>
      <c r="J37" s="3">
        <v>8.789937489488171</v>
      </c>
      <c r="K37" s="3">
        <f t="shared" si="5"/>
        <v>4.8294940170348042</v>
      </c>
      <c r="L37" s="32">
        <f>VLOOKUP(D37,'[1]Score Persistence'!$D$6:$O$158,12,FALSE)</f>
        <v>227</v>
      </c>
      <c r="M37" s="34">
        <v>5105.0499997540646</v>
      </c>
      <c r="N37" s="18" t="s">
        <v>298</v>
      </c>
      <c r="O37" s="18" cm="1">
        <f t="array" ref="O37">_xlfn.SWITCH(N37,"Not investigated",1,"Insufficient data",1,"Presumed",1.33,"Suspected",1.66,"Recognised",2)</f>
        <v>1.33</v>
      </c>
      <c r="P37" s="3" t="s">
        <v>308</v>
      </c>
      <c r="Q37" s="18" cm="1">
        <f t="array" ref="Q37">_xlfn.SWITCH(P37,"non examiné",1,"n.c.",1,"Carc. 3",1.33,"Carc. 2",1.66,"Carc. 1A",2,"Carc. 1B",2)</f>
        <v>1</v>
      </c>
      <c r="R37" s="3">
        <v>0.02</v>
      </c>
      <c r="S37" s="18">
        <v>0.125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</row>
    <row r="38" spans="1:100" ht="30" x14ac:dyDescent="0.25">
      <c r="A38" s="5" t="s">
        <v>160</v>
      </c>
      <c r="B38" s="6" t="s">
        <v>178</v>
      </c>
      <c r="C38" s="14">
        <v>6616</v>
      </c>
      <c r="D38" s="6" t="s">
        <v>98</v>
      </c>
      <c r="E38" s="9"/>
      <c r="F38" s="9">
        <f t="shared" si="0"/>
        <v>33.465296120898287</v>
      </c>
      <c r="G38" s="3">
        <v>10</v>
      </c>
      <c r="H38" s="3">
        <f t="shared" si="1"/>
        <v>593333.3333333343</v>
      </c>
      <c r="I38" s="3">
        <f t="shared" si="2"/>
        <v>5.7732987475892319</v>
      </c>
      <c r="J38" s="3">
        <v>5.7732987475892319</v>
      </c>
      <c r="K38" s="3">
        <f t="shared" si="5"/>
        <v>3.3465296120898289</v>
      </c>
      <c r="L38" s="32">
        <f>VLOOKUP(D38,'[1]Score Persistence'!$D$6:$O$158,12,FALSE)</f>
        <v>13</v>
      </c>
      <c r="M38" s="34">
        <v>890</v>
      </c>
      <c r="N38" s="18" t="s">
        <v>297</v>
      </c>
      <c r="O38" s="18" cm="1">
        <f t="array" ref="O38">_xlfn.SWITCH(N38,"Not investigated",1,"Insufficient data",1,"Presumed",1.33,"Suspected",1.66,"Recognised",2)</f>
        <v>2</v>
      </c>
      <c r="P38" s="3" t="s">
        <v>310</v>
      </c>
      <c r="Q38" s="18" cm="1">
        <f t="array" ref="Q38">_xlfn.SWITCH(P38,"non examiné",1,"n.c.",1,"Carc. 3",1.33,"Carc. 2",1.66,"Carc. 1A",2,"Carc. 1B",2)</f>
        <v>2</v>
      </c>
      <c r="R38" s="3">
        <v>1.3</v>
      </c>
      <c r="S38" s="18">
        <v>5.9999999999999901E-2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</row>
    <row r="39" spans="1:100" x14ac:dyDescent="0.25">
      <c r="A39" s="5" t="s">
        <v>160</v>
      </c>
      <c r="B39" s="6" t="s">
        <v>193</v>
      </c>
      <c r="C39" s="14">
        <v>1458</v>
      </c>
      <c r="D39" s="6" t="s">
        <v>89</v>
      </c>
      <c r="E39" s="9"/>
      <c r="F39" s="9">
        <f t="shared" si="0"/>
        <v>33.146731077598254</v>
      </c>
      <c r="G39" s="3">
        <v>7</v>
      </c>
      <c r="H39" s="3">
        <f t="shared" si="1"/>
        <v>396480000.00000131</v>
      </c>
      <c r="I39" s="3">
        <f t="shared" si="2"/>
        <v>8.5982212846959705</v>
      </c>
      <c r="J39" s="3">
        <v>8.5982212846959705</v>
      </c>
      <c r="K39" s="3">
        <f t="shared" si="5"/>
        <v>4.7352472967997503</v>
      </c>
      <c r="L39" s="32">
        <f>VLOOKUP(D39,'[1]Score Persistence'!$D$6:$O$158,12,FALSE)</f>
        <v>708</v>
      </c>
      <c r="M39" s="34">
        <v>16800</v>
      </c>
      <c r="N39" s="18" t="s">
        <v>299</v>
      </c>
      <c r="O39" s="18" cm="1">
        <f t="array" ref="O39">_xlfn.SWITCH(N39,"Not investigated",1,"Insufficient data",1,"Presumed",1.33,"Suspected",1.66,"Recognised",2)</f>
        <v>1</v>
      </c>
      <c r="P39" s="3" t="s">
        <v>311</v>
      </c>
      <c r="Q39" s="18" cm="1">
        <f t="array" ref="Q39">_xlfn.SWITCH(P39,"non examiné",1,"n.c.",1,"Carc. 3",1.33,"Carc. 2",1.66,"Carc. 1A",2,"Carc. 1B",2)</f>
        <v>1</v>
      </c>
      <c r="R39" s="3">
        <v>0.1</v>
      </c>
      <c r="S39" s="18">
        <v>0.29999999999999899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</row>
    <row r="40" spans="1:100" x14ac:dyDescent="0.25">
      <c r="A40" s="20" t="s">
        <v>32</v>
      </c>
      <c r="B40" s="21" t="s">
        <v>130</v>
      </c>
      <c r="C40" s="21">
        <v>1453</v>
      </c>
      <c r="D40" s="21" t="s">
        <v>131</v>
      </c>
      <c r="E40" s="29"/>
      <c r="F40" s="9">
        <f t="shared" si="0"/>
        <v>32.415187529172613</v>
      </c>
      <c r="G40" s="3">
        <v>7</v>
      </c>
      <c r="H40" s="3">
        <f t="shared" si="1"/>
        <v>243016216.21621621</v>
      </c>
      <c r="I40" s="3">
        <f t="shared" si="2"/>
        <v>8.3856352545787303</v>
      </c>
      <c r="J40" s="3">
        <v>8.3856352545787303</v>
      </c>
      <c r="K40" s="3">
        <f t="shared" si="5"/>
        <v>4.6307410755960881</v>
      </c>
      <c r="L40" s="32">
        <v>708</v>
      </c>
      <c r="M40" s="34">
        <v>1270</v>
      </c>
      <c r="N40" s="18" t="s">
        <v>299</v>
      </c>
      <c r="O40" s="18" cm="1">
        <f t="array" ref="O40">_xlfn.SWITCH(N40,"Not investigated",1,"Insufficient data",1,"Presumed",1.33,"Suspected",1.66,"Recognised",2)</f>
        <v>1</v>
      </c>
      <c r="P40" s="3" t="s">
        <v>311</v>
      </c>
      <c r="Q40" s="18" cm="1">
        <f t="array" ref="Q40">_xlfn.SWITCH(P40,"non examiné",1,"n.c.",1,"Carc. 3",1.33,"Carc. 2",1.66,"Carc. 1A",2,"Carc. 1B",2)</f>
        <v>1</v>
      </c>
      <c r="R40" s="3">
        <v>3.7</v>
      </c>
      <c r="S40" s="18">
        <v>1E-3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</row>
    <row r="41" spans="1:100" hidden="1" x14ac:dyDescent="0.25">
      <c r="A41" s="5" t="s">
        <v>32</v>
      </c>
      <c r="B41" s="6" t="s">
        <v>182</v>
      </c>
      <c r="C41" s="6">
        <v>1814</v>
      </c>
      <c r="D41" s="6" t="s">
        <v>4</v>
      </c>
      <c r="E41" s="9" t="s">
        <v>150</v>
      </c>
      <c r="F41" s="9">
        <f t="shared" si="0"/>
        <v>32.068360271729524</v>
      </c>
      <c r="G41" s="3">
        <v>7</v>
      </c>
      <c r="H41" s="3">
        <f t="shared" si="1"/>
        <v>192684820.38411647</v>
      </c>
      <c r="I41" s="3">
        <f t="shared" si="2"/>
        <v>8.2848475024962269</v>
      </c>
      <c r="J41" s="3">
        <v>8.2848475024962269</v>
      </c>
      <c r="K41" s="3">
        <f t="shared" si="5"/>
        <v>4.5811943245327891</v>
      </c>
      <c r="L41" s="32">
        <v>227</v>
      </c>
      <c r="M41" s="34">
        <v>1276.4388088113442</v>
      </c>
      <c r="N41" s="18" t="s">
        <v>298</v>
      </c>
      <c r="O41" s="18" cm="1">
        <f t="array" ref="O41">_xlfn.SWITCH(N41,"Not investigated",1,"Insufficient data",1,"Presumed",1.33,"Suspected",1.66,"Recognised",2)</f>
        <v>1.33</v>
      </c>
      <c r="P41" s="3" t="s">
        <v>308</v>
      </c>
      <c r="Q41" s="18" cm="1">
        <f t="array" ref="Q41">_xlfn.SWITCH(P41,"non examiné",1,"n.c.",1,"Carc. 3",1.33,"Carc. 2",1.66,"Carc. 1A",2,"Carc. 1B",2)</f>
        <v>1</v>
      </c>
      <c r="R41" s="3">
        <v>0.01</v>
      </c>
      <c r="S41" s="18">
        <v>0.2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</row>
    <row r="42" spans="1:100" hidden="1" x14ac:dyDescent="0.25">
      <c r="A42" s="5" t="s">
        <v>129</v>
      </c>
      <c r="B42" s="6" t="s">
        <v>235</v>
      </c>
      <c r="C42" s="14">
        <v>1675</v>
      </c>
      <c r="D42" s="6" t="s">
        <v>65</v>
      </c>
      <c r="E42" s="9" t="s">
        <v>150</v>
      </c>
      <c r="F42" s="9">
        <f t="shared" si="0"/>
        <v>31.82367322062851</v>
      </c>
      <c r="G42" s="3">
        <v>7</v>
      </c>
      <c r="H42" s="3">
        <f t="shared" si="1"/>
        <v>163584300.42792261</v>
      </c>
      <c r="I42" s="3">
        <f t="shared" si="2"/>
        <v>8.2137416210670153</v>
      </c>
      <c r="J42" s="3">
        <v>8.2137416210670153</v>
      </c>
      <c r="K42" s="3">
        <f t="shared" si="5"/>
        <v>4.5462390315183585</v>
      </c>
      <c r="L42" s="32">
        <v>157</v>
      </c>
      <c r="M42" s="34">
        <v>291.7427014001168</v>
      </c>
      <c r="N42" s="18" t="s">
        <v>297</v>
      </c>
      <c r="O42" s="18" cm="1">
        <f t="array" ref="O42">_xlfn.SWITCH(N42,"Not investigated",1,"Insufficient data",1,"Presumed",1.33,"Suspected",1.66,"Recognised",2)</f>
        <v>2</v>
      </c>
      <c r="P42" s="3" t="s">
        <v>310</v>
      </c>
      <c r="Q42" s="18" cm="1">
        <f t="array" ref="Q42">_xlfn.SWITCH(P42,"non examiné",1,"n.c.",1,"Carc. 3",1.33,"Carc. 2",1.66,"Carc. 1A",2,"Carc. 1B",2)</f>
        <v>2</v>
      </c>
      <c r="R42" s="3">
        <v>2.8000000000000001E-2</v>
      </c>
      <c r="S42" s="18">
        <v>0.04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</row>
    <row r="43" spans="1:100" ht="30" x14ac:dyDescent="0.25">
      <c r="A43" s="5" t="s">
        <v>160</v>
      </c>
      <c r="B43" s="6" t="s">
        <v>165</v>
      </c>
      <c r="C43" s="14">
        <v>6598</v>
      </c>
      <c r="D43" s="6" t="s">
        <v>110</v>
      </c>
      <c r="E43" s="9"/>
      <c r="F43" s="9">
        <f t="shared" si="0"/>
        <v>31.281280158430736</v>
      </c>
      <c r="G43" s="3">
        <v>7</v>
      </c>
      <c r="H43" s="3">
        <f t="shared" si="1"/>
        <v>113794844.44444445</v>
      </c>
      <c r="I43" s="3">
        <f t="shared" si="2"/>
        <v>8.0561225864874491</v>
      </c>
      <c r="J43" s="3">
        <v>8.0561225864874491</v>
      </c>
      <c r="K43" s="3">
        <f t="shared" si="5"/>
        <v>4.4687543083472479</v>
      </c>
      <c r="L43" s="32">
        <f>VLOOKUP(D43,'[1]Score Persistence'!$D$6:$O$158,12,FALSE)</f>
        <v>241</v>
      </c>
      <c r="M43" s="34">
        <v>1280</v>
      </c>
      <c r="N43" s="18" t="s">
        <v>297</v>
      </c>
      <c r="O43" s="18" cm="1">
        <f t="array" ref="O43">_xlfn.SWITCH(N43,"Not investigated",1,"Insufficient data",1,"Presumed",1.33,"Suspected",1.66,"Recognised",2)</f>
        <v>2</v>
      </c>
      <c r="P43" s="3" t="s">
        <v>309</v>
      </c>
      <c r="Q43" s="18" cm="1">
        <f t="array" ref="Q43">_xlfn.SWITCH(P43,"non examiné",1,"n.c.",1,"Carc. 3",1.33,"Carc. 2",1.66,"Carc. 1A",2,"Carc. 1B",2)</f>
        <v>1.66</v>
      </c>
      <c r="R43" s="3">
        <v>0.3</v>
      </c>
      <c r="S43" s="18">
        <v>0.03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</row>
    <row r="44" spans="1:100" hidden="1" x14ac:dyDescent="0.25">
      <c r="A44" s="5" t="s">
        <v>160</v>
      </c>
      <c r="B44" s="6" t="s">
        <v>215</v>
      </c>
      <c r="C44" s="14">
        <v>1119</v>
      </c>
      <c r="D44" s="6" t="s">
        <v>124</v>
      </c>
      <c r="E44" s="9" t="s">
        <v>150</v>
      </c>
      <c r="F44" s="9">
        <f t="shared" si="0"/>
        <v>31.211020704772114</v>
      </c>
      <c r="G44" s="3">
        <v>7</v>
      </c>
      <c r="H44" s="3">
        <f t="shared" si="1"/>
        <v>108568850.50795291</v>
      </c>
      <c r="I44" s="3">
        <f t="shared" si="2"/>
        <v>8.0357052396820041</v>
      </c>
      <c r="J44" s="3">
        <v>8.0357052396820041</v>
      </c>
      <c r="K44" s="3">
        <f t="shared" si="5"/>
        <v>4.4587172435388736</v>
      </c>
      <c r="L44" s="32">
        <f>VLOOKUP(D44,'[1]Score Persistence'!$D$6:$O$158,12,FALSE)</f>
        <v>157</v>
      </c>
      <c r="M44" s="34">
        <v>1499.6848355023758</v>
      </c>
      <c r="N44" s="18" t="s">
        <v>326</v>
      </c>
      <c r="O44" s="18" cm="1">
        <f t="array" ref="O44">_xlfn.SWITCH(N44,"Not investigated",1,"Insufficient data",1,"Presumed",1.33,"Suspected",1.66,"Recognised",2)</f>
        <v>1.66</v>
      </c>
      <c r="P44" s="3" t="s">
        <v>311</v>
      </c>
      <c r="Q44" s="18" cm="1">
        <f t="array" ref="Q44">_xlfn.SWITCH(P44,"non examiné",1,"n.c.",1,"Carc. 3",1.33,"Carc. 2",1.66,"Carc. 1A",2,"Carc. 1B",2)</f>
        <v>1</v>
      </c>
      <c r="R44" s="3">
        <v>1.2E-2</v>
      </c>
      <c r="S44" s="18">
        <v>0.29999999999999899</v>
      </c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</row>
    <row r="45" spans="1:100" hidden="1" x14ac:dyDescent="0.25">
      <c r="A45" s="5" t="s">
        <v>160</v>
      </c>
      <c r="B45" s="6" t="s">
        <v>216</v>
      </c>
      <c r="C45" s="14">
        <v>1688</v>
      </c>
      <c r="D45" s="6" t="s">
        <v>123</v>
      </c>
      <c r="E45" s="9" t="s">
        <v>150</v>
      </c>
      <c r="F45" s="9">
        <f t="shared" si="0"/>
        <v>30.919375664601585</v>
      </c>
      <c r="G45" s="3">
        <v>7</v>
      </c>
      <c r="H45" s="3">
        <f t="shared" si="1"/>
        <v>89320963.746563748</v>
      </c>
      <c r="I45" s="3">
        <f t="shared" si="2"/>
        <v>7.9509534003326356</v>
      </c>
      <c r="J45" s="3">
        <v>7.9509534003326356</v>
      </c>
      <c r="K45" s="3">
        <f t="shared" si="5"/>
        <v>4.4170536663716549</v>
      </c>
      <c r="L45" s="32">
        <v>156</v>
      </c>
      <c r="M45" s="34">
        <v>2897.3435877013267</v>
      </c>
      <c r="N45" s="18" t="s">
        <v>299</v>
      </c>
      <c r="O45" s="18" cm="1">
        <f t="array" ref="O45">_xlfn.SWITCH(N45,"Not investigated",1,"Insufficient data",1,"Presumed",1.33,"Suspected",1.66,"Recognised",2)</f>
        <v>1</v>
      </c>
      <c r="P45" s="3" t="s">
        <v>309</v>
      </c>
      <c r="Q45" s="18" cm="1">
        <f t="array" ref="Q45">_xlfn.SWITCH(P45,"non examiné",1,"n.c.",1,"Carc. 3",1.33,"Carc. 2",1.66,"Carc. 1A",2,"Carc. 1B",2)</f>
        <v>1.66</v>
      </c>
      <c r="R45" s="3">
        <v>0.12</v>
      </c>
      <c r="S45" s="18">
        <v>7.0000000000000007E-2</v>
      </c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</row>
    <row r="46" spans="1:100" x14ac:dyDescent="0.25">
      <c r="A46" s="27" t="s">
        <v>320</v>
      </c>
      <c r="B46" s="23" t="s">
        <v>325</v>
      </c>
      <c r="C46" s="23">
        <v>6369</v>
      </c>
      <c r="D46" s="23" t="s">
        <v>159</v>
      </c>
      <c r="E46" s="29"/>
      <c r="F46" s="9">
        <f t="shared" ref="F46:F77" si="6">G46*K46</f>
        <v>30.829412773148512</v>
      </c>
      <c r="G46" s="3">
        <v>7</v>
      </c>
      <c r="H46" s="3">
        <f t="shared" ref="H46:H77" si="7">(L46*M46*O46*Q46)/(R46*S46)</f>
        <v>84102760.072353736</v>
      </c>
      <c r="I46" s="3">
        <f t="shared" ref="I46:I77" si="8">MAX(LOG10(H46),1)</f>
        <v>7.9248102486459926</v>
      </c>
      <c r="J46" s="3">
        <v>7.9248102486459926</v>
      </c>
      <c r="K46" s="3">
        <f t="shared" si="5"/>
        <v>4.4042018247355017</v>
      </c>
      <c r="L46" s="32">
        <f>VLOOKUP(D46,'[1]Score Persistence'!$D$6:$O$158,12,FALSE)</f>
        <v>19</v>
      </c>
      <c r="M46" s="34">
        <v>575.43993733715706</v>
      </c>
      <c r="N46" s="18" t="s">
        <v>299</v>
      </c>
      <c r="O46" s="18" cm="1">
        <f t="array" ref="O46">_xlfn.SWITCH(N46,"Not investigated",1,"Insufficient data",1,"Presumed",1.33,"Suspected",1.66,"Recognised",2)</f>
        <v>1</v>
      </c>
      <c r="P46" s="3" t="s">
        <v>311</v>
      </c>
      <c r="Q46" s="18" cm="1">
        <f t="array" ref="Q46">_xlfn.SWITCH(P46,"non examiné",1,"n.c.",1,"Carc. 3",1.33,"Carc. 2",1.66,"Carc. 1A",2,"Carc. 1B",2)</f>
        <v>1</v>
      </c>
      <c r="R46" s="3">
        <v>0.01</v>
      </c>
      <c r="S46" s="18">
        <v>1.2999999999999999E-2</v>
      </c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</row>
    <row r="47" spans="1:100" hidden="1" x14ac:dyDescent="0.25">
      <c r="A47" s="5" t="s">
        <v>151</v>
      </c>
      <c r="B47" s="6" t="s">
        <v>247</v>
      </c>
      <c r="C47" s="14">
        <v>1359</v>
      </c>
      <c r="D47" s="6" t="s">
        <v>11</v>
      </c>
      <c r="E47" s="9" t="s">
        <v>150</v>
      </c>
      <c r="F47" s="9">
        <f t="shared" si="6"/>
        <v>30.328846268882089</v>
      </c>
      <c r="G47" s="3">
        <v>7</v>
      </c>
      <c r="H47" s="3">
        <f t="shared" si="7"/>
        <v>60165285.485846594</v>
      </c>
      <c r="I47" s="3">
        <f t="shared" si="8"/>
        <v>7.7793459817808444</v>
      </c>
      <c r="J47" s="3">
        <v>7.7793459817808444</v>
      </c>
      <c r="K47" s="3">
        <f t="shared" si="5"/>
        <v>4.3326923241260129</v>
      </c>
      <c r="L47" s="32">
        <f>VLOOKUP(D47,'[1]Score Persistence'!$D$6:$O$158,12,FALSE)</f>
        <v>72</v>
      </c>
      <c r="M47" s="34">
        <v>392.64493539959994</v>
      </c>
      <c r="N47" s="18" t="s">
        <v>326</v>
      </c>
      <c r="O47" s="18" cm="1">
        <f t="array" ref="O47">_xlfn.SWITCH(N47,"Not investigated",1,"Insufficient data",1,"Presumed",1.33,"Suspected",1.66,"Recognised",2)</f>
        <v>1.66</v>
      </c>
      <c r="P47" s="3" t="s">
        <v>308</v>
      </c>
      <c r="Q47" s="18" cm="1">
        <f t="array" ref="Q47">_xlfn.SWITCH(P47,"non examiné",1,"n.c.",1,"Carc. 3",1.33,"Carc. 2",1.66,"Carc. 1A",2,"Carc. 1B",2)</f>
        <v>1</v>
      </c>
      <c r="R47" s="3">
        <v>2.5999999999999999E-2</v>
      </c>
      <c r="S47" s="18">
        <v>2.9999999999999898E-2</v>
      </c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</row>
    <row r="48" spans="1:100" x14ac:dyDescent="0.25">
      <c r="A48" s="5"/>
      <c r="B48" s="18" t="s">
        <v>324</v>
      </c>
      <c r="C48" s="3">
        <v>1618</v>
      </c>
      <c r="D48" s="3" t="s">
        <v>132</v>
      </c>
      <c r="E48" s="28"/>
      <c r="F48" s="9">
        <f t="shared" si="6"/>
        <v>30.19236365434972</v>
      </c>
      <c r="G48" s="3">
        <v>7</v>
      </c>
      <c r="H48" s="3">
        <f t="shared" si="7"/>
        <v>54914145.736764789</v>
      </c>
      <c r="I48" s="3">
        <f t="shared" si="8"/>
        <v>7.7396842319562449</v>
      </c>
      <c r="J48" s="3">
        <v>7.7396842319562449</v>
      </c>
      <c r="K48" s="3">
        <f t="shared" si="5"/>
        <v>4.3131948077642459</v>
      </c>
      <c r="L48" s="32">
        <v>229</v>
      </c>
      <c r="M48" s="34">
        <v>1438.798578255846</v>
      </c>
      <c r="N48" s="18" t="s">
        <v>299</v>
      </c>
      <c r="O48" s="18" cm="1">
        <f t="array" ref="O48">_xlfn.SWITCH(N48,"Not investigated",1,"Insufficient data",1,"Presumed",1.33,"Suspected",1.66,"Recognised",2)</f>
        <v>1</v>
      </c>
      <c r="P48" s="3" t="s">
        <v>311</v>
      </c>
      <c r="Q48" s="18" cm="1">
        <f t="array" ref="Q48">_xlfn.SWITCH(P48,"non examiné",1,"n.c.",1,"Carc. 3",1.33,"Carc. 2",1.66,"Carc. 1A",2,"Carc. 1B",2)</f>
        <v>1</v>
      </c>
      <c r="R48" s="3">
        <v>1.5</v>
      </c>
      <c r="S48" s="18">
        <v>4.0000000000000001E-3</v>
      </c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</row>
    <row r="49" spans="1:100" x14ac:dyDescent="0.25">
      <c r="A49" s="5" t="s">
        <v>160</v>
      </c>
      <c r="B49" s="6" t="s">
        <v>246</v>
      </c>
      <c r="C49" s="14">
        <v>1935</v>
      </c>
      <c r="D49" s="6" t="s">
        <v>125</v>
      </c>
      <c r="E49" s="9" t="s">
        <v>186</v>
      </c>
      <c r="F49" s="9">
        <f t="shared" si="6"/>
        <v>30.008815609092441</v>
      </c>
      <c r="G49" s="3">
        <v>7</v>
      </c>
      <c r="H49" s="3">
        <f t="shared" si="7"/>
        <v>48567450</v>
      </c>
      <c r="I49" s="3">
        <f t="shared" si="8"/>
        <v>7.6863453017435468</v>
      </c>
      <c r="J49" s="3">
        <v>7.6863453017435468</v>
      </c>
      <c r="K49" s="3">
        <f t="shared" si="5"/>
        <v>4.2869736584417772</v>
      </c>
      <c r="L49" s="32">
        <f>VLOOKUP(D49,'[1]Score Persistence'!$D$6:$O$158,12,FALSE)</f>
        <v>141</v>
      </c>
      <c r="M49" s="34">
        <v>68.89</v>
      </c>
      <c r="N49" s="18" t="s">
        <v>299</v>
      </c>
      <c r="O49" s="18" cm="1">
        <f t="array" ref="O49">_xlfn.SWITCH(N49,"Not investigated",1,"Insufficient data",1,"Presumed",1.33,"Suspected",1.66,"Recognised",2)</f>
        <v>1</v>
      </c>
      <c r="P49" s="3" t="s">
        <v>311</v>
      </c>
      <c r="Q49" s="18" cm="1">
        <f t="array" ref="Q49">_xlfn.SWITCH(P49,"non examiné",1,"n.c.",1,"Carc. 3",1.33,"Carc. 2",1.66,"Carc. 1A",2,"Carc. 1B",2)</f>
        <v>1</v>
      </c>
      <c r="R49" s="3">
        <v>2.5000000000000001E-3</v>
      </c>
      <c r="S49" s="18">
        <v>0.08</v>
      </c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</row>
    <row r="50" spans="1:100" x14ac:dyDescent="0.25">
      <c r="A50" s="5" t="s">
        <v>160</v>
      </c>
      <c r="B50" s="12" t="s">
        <v>166</v>
      </c>
      <c r="C50" s="15">
        <v>1115</v>
      </c>
      <c r="D50" s="12" t="s">
        <v>114</v>
      </c>
      <c r="E50" s="13"/>
      <c r="F50" s="9">
        <f t="shared" si="6"/>
        <v>29.394008584801909</v>
      </c>
      <c r="G50" s="3">
        <v>4</v>
      </c>
      <c r="H50" s="3">
        <f t="shared" si="7"/>
        <v>82052377600000.266</v>
      </c>
      <c r="I50" s="3">
        <f t="shared" si="8"/>
        <v>13.914091169954618</v>
      </c>
      <c r="J50" s="3">
        <v>13.914091169954618</v>
      </c>
      <c r="K50" s="3">
        <f t="shared" si="5"/>
        <v>7.3485021462004774</v>
      </c>
      <c r="L50" s="32">
        <f>VLOOKUP(D50,'[1]Score Persistence'!$D$6:$O$158,12,FALSE)</f>
        <v>2292</v>
      </c>
      <c r="M50" s="34">
        <v>134248</v>
      </c>
      <c r="N50" s="18" t="s">
        <v>297</v>
      </c>
      <c r="O50" s="18" cm="1">
        <f t="array" ref="O50">_xlfn.SWITCH(N50,"Not investigated",1,"Insufficient data",1,"Presumed",1.33,"Suspected",1.66,"Recognised",2)</f>
        <v>2</v>
      </c>
      <c r="P50" s="3" t="s">
        <v>310</v>
      </c>
      <c r="Q50" s="18" cm="1">
        <f t="array" ref="Q50">_xlfn.SWITCH(P50,"non examiné",1,"n.c.",1,"Carc. 3",1.33,"Carc. 2",1.66,"Carc. 1A",2,"Carc. 1B",2)</f>
        <v>2</v>
      </c>
      <c r="R50" s="3">
        <v>0.05</v>
      </c>
      <c r="S50" s="18">
        <v>2.99999999999999E-4</v>
      </c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</row>
    <row r="51" spans="1:100" x14ac:dyDescent="0.25">
      <c r="A51" s="5" t="s">
        <v>129</v>
      </c>
      <c r="B51" s="6" t="s">
        <v>191</v>
      </c>
      <c r="C51" s="14">
        <v>1586</v>
      </c>
      <c r="D51" s="6" t="s">
        <v>75</v>
      </c>
      <c r="E51" s="9"/>
      <c r="F51" s="9">
        <f t="shared" si="6"/>
        <v>27.621317897795109</v>
      </c>
      <c r="G51" s="3">
        <v>7</v>
      </c>
      <c r="H51" s="3">
        <f t="shared" si="7"/>
        <v>9829698.1204771884</v>
      </c>
      <c r="I51" s="3">
        <f t="shared" si="8"/>
        <v>6.9925401804339558</v>
      </c>
      <c r="J51" s="3">
        <v>6.9925401804339558</v>
      </c>
      <c r="K51" s="3">
        <f t="shared" si="5"/>
        <v>3.9459025568278729</v>
      </c>
      <c r="L51" s="32">
        <v>51</v>
      </c>
      <c r="M51" s="34">
        <v>38.547835766577208</v>
      </c>
      <c r="N51" s="18" t="s">
        <v>297</v>
      </c>
      <c r="O51" s="18" cm="1">
        <f t="array" ref="O51">_xlfn.SWITCH(N51,"Not investigated",1,"Insufficient data",1,"Presumed",1.33,"Suspected",1.66,"Recognised",2)</f>
        <v>2</v>
      </c>
      <c r="P51" s="3" t="s">
        <v>308</v>
      </c>
      <c r="Q51" s="18" cm="1">
        <f t="array" ref="Q51">_xlfn.SWITCH(P51,"non examiné",1,"n.c.",1,"Carc. 3",1.33,"Carc. 2",1.66,"Carc. 1A",2,"Carc. 1B",2)</f>
        <v>1</v>
      </c>
      <c r="R51" s="3">
        <v>0.2</v>
      </c>
      <c r="S51" s="18">
        <v>2E-3</v>
      </c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</row>
    <row r="52" spans="1:100" hidden="1" x14ac:dyDescent="0.25">
      <c r="A52" s="5" t="s">
        <v>129</v>
      </c>
      <c r="B52" s="6" t="s">
        <v>217</v>
      </c>
      <c r="C52" s="14">
        <v>2023</v>
      </c>
      <c r="D52" s="6" t="s">
        <v>77</v>
      </c>
      <c r="E52" s="9" t="s">
        <v>150</v>
      </c>
      <c r="F52" s="9">
        <f t="shared" si="6"/>
        <v>27.045912482373588</v>
      </c>
      <c r="G52" s="3">
        <v>7</v>
      </c>
      <c r="H52" s="3">
        <f t="shared" si="7"/>
        <v>6688485.3429814251</v>
      </c>
      <c r="I52" s="3">
        <f t="shared" si="8"/>
        <v>6.8253277797017287</v>
      </c>
      <c r="J52" s="3">
        <v>6.8253277797017287</v>
      </c>
      <c r="K52" s="3">
        <f t="shared" si="5"/>
        <v>3.8637017831962268</v>
      </c>
      <c r="L52" s="32">
        <f>VLOOKUP(D52,'[1]Score Persistence'!$D$6:$O$158,12,FALSE)</f>
        <v>227</v>
      </c>
      <c r="M52" s="34">
        <v>46.773514128719818</v>
      </c>
      <c r="N52" s="18" t="s">
        <v>326</v>
      </c>
      <c r="O52" s="18" cm="1">
        <f t="array" ref="O52">_xlfn.SWITCH(N52,"Not investigated",1,"Insufficient data",1,"Presumed",1.33,"Suspected",1.66,"Recognised",2)</f>
        <v>1.66</v>
      </c>
      <c r="P52" s="3" t="s">
        <v>310</v>
      </c>
      <c r="Q52" s="18" cm="1">
        <f t="array" ref="Q52">_xlfn.SWITCH(P52,"non examiné",1,"n.c.",1,"Carc. 3",1.33,"Carc. 2",1.66,"Carc. 1A",2,"Carc. 1B",2)</f>
        <v>2</v>
      </c>
      <c r="R52" s="3">
        <v>0.58559000000000005</v>
      </c>
      <c r="S52" s="18">
        <v>8.9999999999999906E-3</v>
      </c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</row>
    <row r="53" spans="1:100" hidden="1" x14ac:dyDescent="0.25">
      <c r="A53" s="5" t="s">
        <v>129</v>
      </c>
      <c r="B53" s="6" t="s">
        <v>198</v>
      </c>
      <c r="C53" s="14">
        <v>1268</v>
      </c>
      <c r="D53" s="6" t="s">
        <v>37</v>
      </c>
      <c r="E53" s="9" t="s">
        <v>150</v>
      </c>
      <c r="F53" s="9">
        <f t="shared" si="6"/>
        <v>26.943223918101992</v>
      </c>
      <c r="G53" s="3">
        <v>7</v>
      </c>
      <c r="H53" s="3">
        <f t="shared" si="7"/>
        <v>6244340.209330285</v>
      </c>
      <c r="I53" s="3">
        <f t="shared" si="8"/>
        <v>6.7954865566276981</v>
      </c>
      <c r="J53" s="3">
        <v>6.7954865566276981</v>
      </c>
      <c r="K53" s="3">
        <f t="shared" si="5"/>
        <v>3.8490319883002844</v>
      </c>
      <c r="L53" s="32">
        <f>VLOOKUP(D53,'[1]Score Persistence'!$D$6:$O$158,12,FALSE)</f>
        <v>129</v>
      </c>
      <c r="M53" s="34">
        <v>6.9984199600227361</v>
      </c>
      <c r="N53" s="18" t="s">
        <v>326</v>
      </c>
      <c r="O53" s="18" cm="1">
        <f t="array" ref="O53">_xlfn.SWITCH(N53,"Not investigated",1,"Insufficient data",1,"Presumed",1.33,"Suspected",1.66,"Recognised",2)</f>
        <v>1.66</v>
      </c>
      <c r="P53" s="3" t="s">
        <v>308</v>
      </c>
      <c r="Q53" s="18" cm="1">
        <f t="array" ref="Q53">_xlfn.SWITCH(P53,"non examiné",1,"n.c.",1,"Carc. 3",1.33,"Carc. 2",1.66,"Carc. 1A",2,"Carc. 1B",2)</f>
        <v>1</v>
      </c>
      <c r="R53" s="3">
        <v>0.06</v>
      </c>
      <c r="S53" s="18">
        <v>4.0000000000000001E-3</v>
      </c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</row>
    <row r="54" spans="1:100" hidden="1" x14ac:dyDescent="0.25">
      <c r="A54" s="5" t="s">
        <v>129</v>
      </c>
      <c r="B54" s="6" t="s">
        <v>188</v>
      </c>
      <c r="C54" s="14">
        <v>1700</v>
      </c>
      <c r="D54" s="6" t="s">
        <v>61</v>
      </c>
      <c r="E54" s="9" t="s">
        <v>150</v>
      </c>
      <c r="F54" s="9">
        <f t="shared" si="6"/>
        <v>26.713347195889568</v>
      </c>
      <c r="G54" s="3">
        <v>7</v>
      </c>
      <c r="H54" s="3">
        <f t="shared" si="7"/>
        <v>5354076.179112996</v>
      </c>
      <c r="I54" s="3">
        <f t="shared" si="8"/>
        <v>6.7286845461436009</v>
      </c>
      <c r="J54" s="3">
        <v>6.7286845461436009</v>
      </c>
      <c r="K54" s="3">
        <f t="shared" si="5"/>
        <v>3.8161924565556529</v>
      </c>
      <c r="L54" s="32">
        <v>241</v>
      </c>
      <c r="M54" s="34">
        <v>159.95580286146711</v>
      </c>
      <c r="N54" s="18" t="s">
        <v>299</v>
      </c>
      <c r="O54" s="18" cm="1">
        <f t="array" ref="O54">_xlfn.SWITCH(N54,"Not investigated",1,"Insufficient data",1,"Presumed",1.33,"Suspected",1.66,"Recognised",2)</f>
        <v>1</v>
      </c>
      <c r="P54" s="3" t="s">
        <v>311</v>
      </c>
      <c r="Q54" s="18" cm="1">
        <f t="array" ref="Q54">_xlfn.SWITCH(P54,"non examiné",1,"n.c.",1,"Carc. 3",1.33,"Carc. 2",1.66,"Carc. 1A",2,"Carc. 1B",2)</f>
        <v>1</v>
      </c>
      <c r="R54" s="3">
        <v>0.36</v>
      </c>
      <c r="S54" s="18">
        <v>0.02</v>
      </c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</row>
    <row r="55" spans="1:100" ht="30" x14ac:dyDescent="0.25">
      <c r="A55" s="5" t="s">
        <v>129</v>
      </c>
      <c r="B55" s="6" t="s">
        <v>181</v>
      </c>
      <c r="C55" s="14">
        <v>5978</v>
      </c>
      <c r="D55" s="6" t="s">
        <v>44</v>
      </c>
      <c r="E55" s="9"/>
      <c r="F55" s="9">
        <f t="shared" si="6"/>
        <v>26.652046430393064</v>
      </c>
      <c r="G55" s="3">
        <v>7</v>
      </c>
      <c r="H55" s="3">
        <f t="shared" si="7"/>
        <v>5138904.9820450814</v>
      </c>
      <c r="I55" s="3">
        <f t="shared" si="8"/>
        <v>6.7108705876880919</v>
      </c>
      <c r="J55" s="3">
        <v>6.7108705876880919</v>
      </c>
      <c r="K55" s="3">
        <f t="shared" si="5"/>
        <v>3.807435204341866</v>
      </c>
      <c r="L55" s="32">
        <f>VLOOKUP(D55,'[1]Score Persistence'!$D$6:$O$158,12,FALSE)</f>
        <v>157</v>
      </c>
      <c r="M55" s="34">
        <v>1445.4397707459289</v>
      </c>
      <c r="N55" s="18" t="s">
        <v>299</v>
      </c>
      <c r="O55" s="18" cm="1">
        <f t="array" ref="O55">_xlfn.SWITCH(N55,"Not investigated",1,"Insufficient data",1,"Presumed",1.33,"Suspected",1.66,"Recognised",2)</f>
        <v>1</v>
      </c>
      <c r="P55" s="3" t="s">
        <v>311</v>
      </c>
      <c r="Q55" s="18" cm="1">
        <f t="array" ref="Q55">_xlfn.SWITCH(P55,"non examiné",1,"n.c.",1,"Carc. 3",1.33,"Carc. 2",1.66,"Carc. 1A",2,"Carc. 1B",2)</f>
        <v>1</v>
      </c>
      <c r="R55" s="3">
        <v>0.13800000000000001</v>
      </c>
      <c r="S55" s="18">
        <v>0.32</v>
      </c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</row>
    <row r="56" spans="1:100" x14ac:dyDescent="0.25">
      <c r="A56" s="26" t="s">
        <v>320</v>
      </c>
      <c r="B56" s="2" t="s">
        <v>323</v>
      </c>
      <c r="C56" s="19">
        <v>1462</v>
      </c>
      <c r="D56" s="19" t="s">
        <v>140</v>
      </c>
      <c r="E56" s="29"/>
      <c r="F56" s="9">
        <f t="shared" si="6"/>
        <v>26.144540742746109</v>
      </c>
      <c r="G56" s="3">
        <v>7</v>
      </c>
      <c r="H56" s="3">
        <f t="shared" si="7"/>
        <v>3659230.769230769</v>
      </c>
      <c r="I56" s="3">
        <f t="shared" si="8"/>
        <v>6.5633897991130645</v>
      </c>
      <c r="J56" s="3">
        <v>6.5633897991130645</v>
      </c>
      <c r="K56" s="3">
        <f t="shared" si="5"/>
        <v>3.7349343918208726</v>
      </c>
      <c r="L56" s="32">
        <v>71</v>
      </c>
      <c r="M56" s="34">
        <v>6700</v>
      </c>
      <c r="N56" s="18" t="s">
        <v>297</v>
      </c>
      <c r="O56" s="18" cm="1">
        <f t="array" ref="O56">_xlfn.SWITCH(N56,"Not investigated",1,"Insufficient data",1,"Presumed",1.33,"Suspected",1.66,"Recognised",2)</f>
        <v>2</v>
      </c>
      <c r="P56" s="3" t="s">
        <v>310</v>
      </c>
      <c r="Q56" s="18" cm="1">
        <f t="array" ref="Q56">_xlfn.SWITCH(P56,"non examiné",1,"n.c.",1,"Carc. 3",1.33,"Carc. 2",1.66,"Carc. 1A",2,"Carc. 1B",2)</f>
        <v>2</v>
      </c>
      <c r="R56" s="3">
        <v>10</v>
      </c>
      <c r="S56" s="18">
        <v>5.1999999999999998E-2</v>
      </c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</row>
    <row r="57" spans="1:100" x14ac:dyDescent="0.25">
      <c r="A57" s="25" t="s">
        <v>87</v>
      </c>
      <c r="B57" s="24" t="s">
        <v>303</v>
      </c>
      <c r="C57" s="24">
        <v>0</v>
      </c>
      <c r="D57" s="19" t="s">
        <v>330</v>
      </c>
      <c r="E57" s="28"/>
      <c r="F57" s="9">
        <f t="shared" si="6"/>
        <v>25.823468582452531</v>
      </c>
      <c r="G57" s="3">
        <v>4</v>
      </c>
      <c r="H57" s="3">
        <f t="shared" si="7"/>
        <v>1254000000000</v>
      </c>
      <c r="I57" s="3">
        <f t="shared" si="8"/>
        <v>12.098297536494698</v>
      </c>
      <c r="J57" s="3">
        <v>12.098297536494698</v>
      </c>
      <c r="K57" s="3">
        <f t="shared" si="5"/>
        <v>6.4558671456131327</v>
      </c>
      <c r="L57" s="32">
        <v>275</v>
      </c>
      <c r="M57" s="34">
        <v>11400</v>
      </c>
      <c r="N57" s="18" t="s">
        <v>297</v>
      </c>
      <c r="O57" s="18" cm="1">
        <f t="array" ref="O57">_xlfn.SWITCH(N57,"Not investigated",1,"Insufficient data",1,"Presumed",1.33,"Suspected",1.66,"Recognised",2)</f>
        <v>2</v>
      </c>
      <c r="P57" s="3" t="s">
        <v>311</v>
      </c>
      <c r="Q57" s="18" cm="1">
        <f t="array" ref="Q57">_xlfn.SWITCH(P57,"non examiné",1,"n.c.",1,"Carc. 3",1.33,"Carc. 2",1.66,"Carc. 1A",2,"Carc. 1B",2)</f>
        <v>1</v>
      </c>
      <c r="R57" s="3">
        <v>2.0000000000000001E-4</v>
      </c>
      <c r="S57" s="18">
        <v>2.5000000000000001E-2</v>
      </c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</row>
    <row r="58" spans="1:100" hidden="1" x14ac:dyDescent="0.25">
      <c r="A58" s="5" t="s">
        <v>151</v>
      </c>
      <c r="B58" s="6" t="s">
        <v>156</v>
      </c>
      <c r="C58" s="14">
        <v>1136</v>
      </c>
      <c r="D58" s="6" t="s">
        <v>6</v>
      </c>
      <c r="E58" s="9" t="s">
        <v>150</v>
      </c>
      <c r="F58" s="9">
        <f t="shared" si="6"/>
        <v>25.737225686227994</v>
      </c>
      <c r="G58" s="3">
        <v>7</v>
      </c>
      <c r="H58" s="3">
        <f t="shared" si="7"/>
        <v>2786277.2955000103</v>
      </c>
      <c r="I58" s="3">
        <f t="shared" si="8"/>
        <v>6.4450243360336401</v>
      </c>
      <c r="J58" s="3">
        <v>6.4450243360336401</v>
      </c>
      <c r="K58" s="3">
        <f t="shared" si="5"/>
        <v>3.6767465266039991</v>
      </c>
      <c r="L58" s="32">
        <f>VLOOKUP(D58,'[1]Score Persistence'!$D$6:$O$158,12,FALSE)</f>
        <v>156</v>
      </c>
      <c r="M58" s="34">
        <v>32.359365692962832</v>
      </c>
      <c r="N58" s="18" t="s">
        <v>298</v>
      </c>
      <c r="O58" s="18" cm="1">
        <f t="array" ref="O58">_xlfn.SWITCH(N58,"Not investigated",1,"Insufficient data",1,"Presumed",1.33,"Suspected",1.66,"Recognised",2)</f>
        <v>1.33</v>
      </c>
      <c r="P58" s="3" t="s">
        <v>309</v>
      </c>
      <c r="Q58" s="18" cm="1">
        <f t="array" ref="Q58">_xlfn.SWITCH(P58,"non examiné",1,"n.c.",1,"Carc. 3",1.33,"Carc. 2",1.66,"Carc. 1A",2,"Carc. 1B",2)</f>
        <v>1.66</v>
      </c>
      <c r="R58" s="3">
        <v>0.1</v>
      </c>
      <c r="S58" s="18">
        <v>0.04</v>
      </c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</row>
    <row r="59" spans="1:100" ht="30" x14ac:dyDescent="0.25">
      <c r="A59" s="5" t="s">
        <v>151</v>
      </c>
      <c r="B59" s="6" t="s">
        <v>203</v>
      </c>
      <c r="C59" s="14">
        <v>1694</v>
      </c>
      <c r="D59" s="6" t="s">
        <v>17</v>
      </c>
      <c r="E59" s="9" t="s">
        <v>204</v>
      </c>
      <c r="F59" s="9">
        <f t="shared" si="6"/>
        <v>25.568671760442072</v>
      </c>
      <c r="G59" s="3">
        <v>7</v>
      </c>
      <c r="H59" s="3">
        <f t="shared" si="7"/>
        <v>2489101.9564966271</v>
      </c>
      <c r="I59" s="3">
        <f t="shared" si="8"/>
        <v>6.3960426861774984</v>
      </c>
      <c r="J59" s="3">
        <v>6.3960426861774984</v>
      </c>
      <c r="K59" s="3">
        <f t="shared" si="5"/>
        <v>3.6526673943488674</v>
      </c>
      <c r="L59" s="32">
        <f>VLOOKUP(D59,'[1]Score Persistence'!$D$6:$O$158,12,FALSE)</f>
        <v>227</v>
      </c>
      <c r="M59" s="34">
        <v>99.083194489276792</v>
      </c>
      <c r="N59" s="18" t="s">
        <v>297</v>
      </c>
      <c r="O59" s="18" cm="1">
        <f t="array" ref="O59">_xlfn.SWITCH(N59,"Not investigated",1,"Insufficient data",1,"Presumed",1.33,"Suspected",1.66,"Recognised",2)</f>
        <v>2</v>
      </c>
      <c r="P59" s="3" t="s">
        <v>309</v>
      </c>
      <c r="Q59" s="18" cm="1">
        <f t="array" ref="Q59">_xlfn.SWITCH(P59,"non examiné",1,"n.c.",1,"Carc. 3",1.33,"Carc. 2",1.66,"Carc. 1A",2,"Carc. 1B",2)</f>
        <v>1.66</v>
      </c>
      <c r="R59" s="3">
        <v>1</v>
      </c>
      <c r="S59" s="18">
        <v>2.9999999999999898E-2</v>
      </c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</row>
    <row r="60" spans="1:100" hidden="1" x14ac:dyDescent="0.25">
      <c r="A60" s="5" t="s">
        <v>129</v>
      </c>
      <c r="B60" s="6" t="s">
        <v>214</v>
      </c>
      <c r="C60" s="14">
        <v>1945</v>
      </c>
      <c r="D60" s="6" t="s">
        <v>63</v>
      </c>
      <c r="E60" s="9" t="s">
        <v>150</v>
      </c>
      <c r="F60" s="9">
        <f t="shared" si="6"/>
        <v>25.168762650138117</v>
      </c>
      <c r="G60" s="3">
        <v>7</v>
      </c>
      <c r="H60" s="3">
        <f t="shared" si="7"/>
        <v>1904712.2974548095</v>
      </c>
      <c r="I60" s="3">
        <f t="shared" si="8"/>
        <v>6.2798293857523939</v>
      </c>
      <c r="J60" s="3">
        <v>6.2798293857523939</v>
      </c>
      <c r="K60" s="3">
        <f t="shared" si="5"/>
        <v>3.5955375214483025</v>
      </c>
      <c r="L60" s="32">
        <f>VLOOKUP(D60,'[1]Score Persistence'!$D$6:$O$158,12,FALSE)</f>
        <v>157</v>
      </c>
      <c r="M60" s="34">
        <v>10.990058394325212</v>
      </c>
      <c r="N60" s="18" t="s">
        <v>298</v>
      </c>
      <c r="O60" s="18" cm="1">
        <f t="array" ref="O60">_xlfn.SWITCH(N60,"Not investigated",1,"Insufficient data",1,"Presumed",1.33,"Suspected",1.66,"Recognised",2)</f>
        <v>1.33</v>
      </c>
      <c r="P60" s="3" t="s">
        <v>309</v>
      </c>
      <c r="Q60" s="18" cm="1">
        <f t="array" ref="Q60">_xlfn.SWITCH(P60,"non examiné",1,"n.c.",1,"Carc. 3",1.33,"Carc. 2",1.66,"Carc. 1A",2,"Carc. 1B",2)</f>
        <v>1.66</v>
      </c>
      <c r="R60" s="3">
        <v>0.1</v>
      </c>
      <c r="S60" s="18">
        <v>0.02</v>
      </c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</row>
    <row r="61" spans="1:100" x14ac:dyDescent="0.25">
      <c r="A61" s="26">
        <v>0</v>
      </c>
      <c r="B61" s="2" t="s">
        <v>316</v>
      </c>
      <c r="C61" s="19">
        <v>1221</v>
      </c>
      <c r="D61" s="19" t="s">
        <v>149</v>
      </c>
      <c r="E61" s="29"/>
      <c r="F61" s="9">
        <f t="shared" si="6"/>
        <v>24.841535608536468</v>
      </c>
      <c r="G61" s="3">
        <v>7</v>
      </c>
      <c r="H61" s="3">
        <f t="shared" si="7"/>
        <v>1530162.1050681195</v>
      </c>
      <c r="I61" s="3">
        <f t="shared" si="8"/>
        <v>6.1847374423256314</v>
      </c>
      <c r="J61" s="3">
        <v>6.1847374423256314</v>
      </c>
      <c r="K61" s="3">
        <f t="shared" si="5"/>
        <v>3.5487908012194955</v>
      </c>
      <c r="L61" s="32">
        <v>229</v>
      </c>
      <c r="M61" s="34">
        <v>46.773514128719818</v>
      </c>
      <c r="N61" s="18" t="s">
        <v>299</v>
      </c>
      <c r="O61" s="18" cm="1">
        <f t="array" ref="O61">_xlfn.SWITCH(N61,"Not investigated",1,"Insufficient data",1,"Presumed",1.33,"Suspected",1.66,"Recognised",2)</f>
        <v>1</v>
      </c>
      <c r="P61" s="3" t="s">
        <v>311</v>
      </c>
      <c r="Q61" s="18" cm="1">
        <f t="array" ref="Q61">_xlfn.SWITCH(P61,"non examiné",1,"n.c.",1,"Carc. 3",1.33,"Carc. 2",1.66,"Carc. 1A",2,"Carc. 1B",2)</f>
        <v>1</v>
      </c>
      <c r="R61" s="3">
        <v>7.0000000000000007E-2</v>
      </c>
      <c r="S61" s="18">
        <v>0.1</v>
      </c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</row>
    <row r="62" spans="1:100" x14ac:dyDescent="0.25">
      <c r="A62" s="5" t="s">
        <v>129</v>
      </c>
      <c r="B62" s="6" t="s">
        <v>224</v>
      </c>
      <c r="C62" s="14">
        <v>1494</v>
      </c>
      <c r="D62" s="6" t="s">
        <v>78</v>
      </c>
      <c r="E62" s="9"/>
      <c r="F62" s="9">
        <f t="shared" si="6"/>
        <v>24.744332939561438</v>
      </c>
      <c r="G62" s="3">
        <v>7</v>
      </c>
      <c r="H62" s="3">
        <f t="shared" si="7"/>
        <v>1433806.0761183011</v>
      </c>
      <c r="I62" s="3">
        <f t="shared" si="8"/>
        <v>6.1564904164873573</v>
      </c>
      <c r="J62" s="3">
        <v>6.1564904164873573</v>
      </c>
      <c r="K62" s="3">
        <f t="shared" si="5"/>
        <v>3.5349047056516341</v>
      </c>
      <c r="L62" s="32">
        <f>VLOOKUP(D62,'[1]Score Persistence'!$D$6:$O$158,12,FALSE)</f>
        <v>229</v>
      </c>
      <c r="M62" s="34">
        <v>5.2480746024977263</v>
      </c>
      <c r="N62" s="18" t="s">
        <v>297</v>
      </c>
      <c r="O62" s="18" cm="1">
        <f t="array" ref="O62">_xlfn.SWITCH(N62,"Not investigated",1,"Insufficient data",1,"Presumed",1.33,"Suspected",1.66,"Recognised",2)</f>
        <v>2</v>
      </c>
      <c r="P62" s="3" t="s">
        <v>310</v>
      </c>
      <c r="Q62" s="18" cm="1">
        <f t="array" ref="Q62">_xlfn.SWITCH(P62,"non examiné",1,"n.c.",1,"Carc. 3",1.33,"Carc. 2",1.66,"Carc. 1A",2,"Carc. 1B",2)</f>
        <v>2</v>
      </c>
      <c r="R62" s="3">
        <v>8.3819499999999998</v>
      </c>
      <c r="S62" s="18">
        <v>4.0000000000000002E-4</v>
      </c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</row>
    <row r="63" spans="1:100" hidden="1" x14ac:dyDescent="0.25">
      <c r="A63" s="5" t="s">
        <v>151</v>
      </c>
      <c r="B63" s="6" t="s">
        <v>158</v>
      </c>
      <c r="C63" s="14">
        <v>5526</v>
      </c>
      <c r="D63" s="6" t="s">
        <v>14</v>
      </c>
      <c r="E63" s="9" t="s">
        <v>150</v>
      </c>
      <c r="F63" s="9">
        <f t="shared" si="6"/>
        <v>24.333728781128158</v>
      </c>
      <c r="G63" s="3">
        <v>7</v>
      </c>
      <c r="H63" s="3">
        <f t="shared" si="7"/>
        <v>1089354.2767203846</v>
      </c>
      <c r="I63" s="3">
        <f t="shared" si="8"/>
        <v>6.0371691427520933</v>
      </c>
      <c r="J63" s="3">
        <v>6.0371691427520933</v>
      </c>
      <c r="K63" s="3">
        <f t="shared" si="5"/>
        <v>3.4762469687325943</v>
      </c>
      <c r="L63" s="32">
        <f>VLOOKUP(D63,'[1]Score Persistence'!$D$6:$O$158,12,FALSE)</f>
        <v>229</v>
      </c>
      <c r="M63" s="34">
        <v>1659.5869074375626</v>
      </c>
      <c r="N63" s="18" t="s">
        <v>298</v>
      </c>
      <c r="O63" s="18" cm="1">
        <f t="array" ref="O63">_xlfn.SWITCH(N63,"Not investigated",1,"Insufficient data",1,"Presumed",1.33,"Suspected",1.66,"Recognised",2)</f>
        <v>1.33</v>
      </c>
      <c r="P63" s="3" t="s">
        <v>311</v>
      </c>
      <c r="Q63" s="18" cm="1">
        <f t="array" ref="Q63">_xlfn.SWITCH(P63,"non examiné",1,"n.c.",1,"Carc. 3",1.33,"Carc. 2",1.66,"Carc. 1A",2,"Carc. 1B",2)</f>
        <v>1</v>
      </c>
      <c r="R63" s="3">
        <v>11.6</v>
      </c>
      <c r="S63" s="18">
        <v>0.04</v>
      </c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</row>
    <row r="64" spans="1:100" hidden="1" x14ac:dyDescent="0.25">
      <c r="A64" s="5" t="s">
        <v>129</v>
      </c>
      <c r="B64" s="6" t="s">
        <v>221</v>
      </c>
      <c r="C64" s="14">
        <v>1528</v>
      </c>
      <c r="D64" s="6" t="s">
        <v>62</v>
      </c>
      <c r="E64" s="9" t="s">
        <v>150</v>
      </c>
      <c r="F64" s="9">
        <f t="shared" si="6"/>
        <v>24.0442811984387</v>
      </c>
      <c r="G64" s="3">
        <v>7</v>
      </c>
      <c r="H64" s="3">
        <f t="shared" si="7"/>
        <v>897544.27884329262</v>
      </c>
      <c r="I64" s="3">
        <f t="shared" si="8"/>
        <v>5.9530558829695295</v>
      </c>
      <c r="J64" s="3">
        <v>5.9530558829695295</v>
      </c>
      <c r="K64" s="3">
        <f t="shared" ref="K64:K95" si="9">(9/($J$11-$J$12))*I64+(($J$11-10*$J$12)/($J$11-$J$12))</f>
        <v>3.4348973140626713</v>
      </c>
      <c r="L64" s="32">
        <f>VLOOKUP(D64,'[1]Score Persistence'!$D$6:$O$158,12,FALSE)</f>
        <v>71</v>
      </c>
      <c r="M64" s="34">
        <v>23.988329190194907</v>
      </c>
      <c r="N64" s="18" t="s">
        <v>299</v>
      </c>
      <c r="O64" s="18" cm="1">
        <f t="array" ref="O64">_xlfn.SWITCH(N64,"Not investigated",1,"Insufficient data",1,"Presumed",1.33,"Suspected",1.66,"Recognised",2)</f>
        <v>1</v>
      </c>
      <c r="P64" s="3" t="s">
        <v>309</v>
      </c>
      <c r="Q64" s="18" cm="1">
        <f t="array" ref="Q64">_xlfn.SWITCH(P64,"non examiné",1,"n.c.",1,"Carc. 3",1.33,"Carc. 2",1.66,"Carc. 1A",2,"Carc. 1B",2)</f>
        <v>1.66</v>
      </c>
      <c r="R64" s="3">
        <v>0.09</v>
      </c>
      <c r="S64" s="18">
        <v>3.5000000000000003E-2</v>
      </c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</row>
    <row r="65" spans="1:100" x14ac:dyDescent="0.25">
      <c r="A65" s="25" t="s">
        <v>87</v>
      </c>
      <c r="B65" s="4" t="s">
        <v>302</v>
      </c>
      <c r="C65" s="24">
        <v>0</v>
      </c>
      <c r="D65" s="19" t="s">
        <v>318</v>
      </c>
      <c r="E65" s="28"/>
      <c r="F65" s="9">
        <f t="shared" si="6"/>
        <v>23.716669275323444</v>
      </c>
      <c r="G65" s="3">
        <v>7</v>
      </c>
      <c r="H65" s="3">
        <f t="shared" si="7"/>
        <v>720861.9349556485</v>
      </c>
      <c r="I65" s="3">
        <f t="shared" si="8"/>
        <v>5.8578520932511555</v>
      </c>
      <c r="J65" s="3">
        <v>5.8578520932511555</v>
      </c>
      <c r="K65" s="3">
        <f t="shared" si="9"/>
        <v>3.3880956107604918</v>
      </c>
      <c r="L65" s="32">
        <v>13</v>
      </c>
      <c r="M65" s="34">
        <v>831.7637711026714</v>
      </c>
      <c r="N65" s="18" t="s">
        <v>297</v>
      </c>
      <c r="O65" s="18" cm="1">
        <f t="array" ref="O65">_xlfn.SWITCH(N65,"Not investigated",1,"Insufficient data",1,"Presumed",1.33,"Suspected",1.66,"Recognised",2)</f>
        <v>2</v>
      </c>
      <c r="P65" s="3" t="s">
        <v>311</v>
      </c>
      <c r="Q65" s="18" cm="1">
        <f t="array" ref="Q65">_xlfn.SWITCH(P65,"non examiné",1,"n.c.",1,"Carc. 3",1.33,"Carc. 2",1.66,"Carc. 1A",2,"Carc. 1B",2)</f>
        <v>1</v>
      </c>
      <c r="R65" s="3">
        <v>0.3</v>
      </c>
      <c r="S65" s="18">
        <v>0.1</v>
      </c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</row>
    <row r="66" spans="1:100" ht="75" x14ac:dyDescent="0.25">
      <c r="A66" s="5" t="s">
        <v>160</v>
      </c>
      <c r="B66" s="6" t="s">
        <v>179</v>
      </c>
      <c r="C66" s="14">
        <v>6560</v>
      </c>
      <c r="D66" s="6" t="s">
        <v>121</v>
      </c>
      <c r="E66" s="9"/>
      <c r="F66" s="9">
        <f t="shared" si="6"/>
        <v>23.294033102244008</v>
      </c>
      <c r="G66" s="3">
        <v>4</v>
      </c>
      <c r="H66" s="3">
        <f t="shared" si="7"/>
        <v>64856916946.253601</v>
      </c>
      <c r="I66" s="3">
        <f t="shared" si="8"/>
        <v>10.811956300102397</v>
      </c>
      <c r="J66" s="3">
        <v>10.811956300102397</v>
      </c>
      <c r="K66" s="3">
        <f t="shared" si="9"/>
        <v>5.8235082755610019</v>
      </c>
      <c r="L66" s="32">
        <f>VLOOKUP(D66,'[1]Score Persistence'!$D$6:$O$158,12,FALSE)</f>
        <v>157</v>
      </c>
      <c r="M66" s="34">
        <v>5370.3179637025269</v>
      </c>
      <c r="N66" s="18" t="s">
        <v>297</v>
      </c>
      <c r="O66" s="18" cm="1">
        <f t="array" ref="O66">_xlfn.SWITCH(N66,"Not investigated",1,"Insufficient data",1,"Presumed",1.33,"Suspected",1.66,"Recognised",2)</f>
        <v>2</v>
      </c>
      <c r="P66" s="3" t="s">
        <v>310</v>
      </c>
      <c r="Q66" s="18" cm="1">
        <f t="array" ref="Q66">_xlfn.SWITCH(P66,"non examiné",1,"n.c.",1,"Carc. 3",1.33,"Carc. 2",1.66,"Carc. 1A",2,"Carc. 1B",2)</f>
        <v>2</v>
      </c>
      <c r="R66" s="3">
        <v>6.4999999999999997E-4</v>
      </c>
      <c r="S66" s="18">
        <v>0.08</v>
      </c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</row>
    <row r="67" spans="1:100" hidden="1" x14ac:dyDescent="0.25">
      <c r="A67" s="5" t="s">
        <v>129</v>
      </c>
      <c r="B67" s="6" t="s">
        <v>189</v>
      </c>
      <c r="C67" s="14">
        <v>1414</v>
      </c>
      <c r="D67" s="6" t="s">
        <v>43</v>
      </c>
      <c r="E67" s="9" t="s">
        <v>150</v>
      </c>
      <c r="F67" s="9">
        <f t="shared" si="6"/>
        <v>23.277200213825111</v>
      </c>
      <c r="G67" s="3">
        <v>7</v>
      </c>
      <c r="H67" s="3">
        <f t="shared" si="7"/>
        <v>537208.28193753888</v>
      </c>
      <c r="I67" s="3">
        <f t="shared" si="8"/>
        <v>5.7301426994025739</v>
      </c>
      <c r="J67" s="3">
        <v>5.7301426994025739</v>
      </c>
      <c r="K67" s="3">
        <f t="shared" si="9"/>
        <v>3.3253143162607302</v>
      </c>
      <c r="L67" s="32">
        <f>VLOOKUP(D67,'[1]Score Persistence'!$D$6:$O$158,12,FALSE)</f>
        <v>156</v>
      </c>
      <c r="M67" s="34">
        <v>165.95869074375622</v>
      </c>
      <c r="N67" s="18" t="s">
        <v>297</v>
      </c>
      <c r="O67" s="18" cm="1">
        <f t="array" ref="O67">_xlfn.SWITCH(N67,"Not investigated",1,"Insufficient data",1,"Presumed",1.33,"Suspected",1.66,"Recognised",2)</f>
        <v>2</v>
      </c>
      <c r="P67" s="3" t="s">
        <v>309</v>
      </c>
      <c r="Q67" s="18" cm="1">
        <f t="array" ref="Q67">_xlfn.SWITCH(P67,"non examiné",1,"n.c.",1,"Carc. 3",1.33,"Carc. 2",1.66,"Carc. 1A",2,"Carc. 1B",2)</f>
        <v>1.66</v>
      </c>
      <c r="R67" s="3">
        <v>8</v>
      </c>
      <c r="S67" s="18">
        <v>0.02</v>
      </c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</row>
    <row r="68" spans="1:100" x14ac:dyDescent="0.25">
      <c r="A68" s="26" t="s">
        <v>320</v>
      </c>
      <c r="B68" s="23" t="s">
        <v>322</v>
      </c>
      <c r="C68" s="19">
        <v>1815</v>
      </c>
      <c r="D68" s="19" t="s">
        <v>168</v>
      </c>
      <c r="E68" s="28"/>
      <c r="F68" s="9">
        <f t="shared" si="6"/>
        <v>22.892816095427012</v>
      </c>
      <c r="G68" s="3">
        <v>4</v>
      </c>
      <c r="H68" s="3">
        <f t="shared" si="7"/>
        <v>40543188000</v>
      </c>
      <c r="I68" s="3">
        <f t="shared" si="8"/>
        <v>10.607917895229525</v>
      </c>
      <c r="J68" s="3">
        <v>10.607917895229525</v>
      </c>
      <c r="K68" s="3">
        <f t="shared" si="9"/>
        <v>5.723204023856753</v>
      </c>
      <c r="L68" s="32">
        <f>VLOOKUP(D68,'[1]Score Persistence'!$D$6:$O$158,12,FALSE)</f>
        <v>2292</v>
      </c>
      <c r="M68" s="34">
        <v>3800</v>
      </c>
      <c r="N68" s="18" t="s">
        <v>298</v>
      </c>
      <c r="O68" s="18" cm="1">
        <f t="array" ref="O68">_xlfn.SWITCH(N68,"Not investigated",1,"Insufficient data",1,"Presumed",1.33,"Suspected",1.66,"Recognised",2)</f>
        <v>1.33</v>
      </c>
      <c r="P68" s="3" t="s">
        <v>311</v>
      </c>
      <c r="Q68" s="18" cm="1">
        <f t="array" ref="Q68">_xlfn.SWITCH(P68,"non examiné",1,"n.c.",1,"Carc. 3",1.33,"Carc. 2",1.66,"Carc. 1A",2,"Carc. 1B",2)</f>
        <v>1</v>
      </c>
      <c r="R68" s="3">
        <v>0.2</v>
      </c>
      <c r="S68" s="18">
        <v>1.4285714285714286E-3</v>
      </c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</row>
    <row r="69" spans="1:100" x14ac:dyDescent="0.25">
      <c r="A69" s="5" t="s">
        <v>129</v>
      </c>
      <c r="B69" s="6" t="s">
        <v>180</v>
      </c>
      <c r="C69" s="14">
        <v>2766</v>
      </c>
      <c r="D69" s="6" t="s">
        <v>41</v>
      </c>
      <c r="E69" s="9"/>
      <c r="F69" s="9">
        <f t="shared" si="6"/>
        <v>22.541232062055737</v>
      </c>
      <c r="G69" s="3">
        <v>7</v>
      </c>
      <c r="H69" s="3">
        <f t="shared" si="7"/>
        <v>328299.99999999994</v>
      </c>
      <c r="I69" s="3">
        <f t="shared" si="8"/>
        <v>5.5162708827293399</v>
      </c>
      <c r="J69" s="3">
        <v>5.5162708827293399</v>
      </c>
      <c r="K69" s="3">
        <f t="shared" si="9"/>
        <v>3.2201760088651055</v>
      </c>
      <c r="L69" s="32">
        <v>49</v>
      </c>
      <c r="M69" s="34">
        <v>134</v>
      </c>
      <c r="N69" s="18" t="s">
        <v>297</v>
      </c>
      <c r="O69" s="18" cm="1">
        <f t="array" ref="O69">_xlfn.SWITCH(N69,"Not investigated",1,"Insufficient data",1,"Presumed",1.33,"Suspected",1.66,"Recognised",2)</f>
        <v>2</v>
      </c>
      <c r="P69" s="3" t="s">
        <v>310</v>
      </c>
      <c r="Q69" s="18" cm="1">
        <f t="array" ref="Q69">_xlfn.SWITCH(P69,"non examiné",1,"n.c.",1,"Carc. 3",1.33,"Carc. 2",1.66,"Carc. 1A",2,"Carc. 1B",2)</f>
        <v>2</v>
      </c>
      <c r="R69" s="3">
        <v>1.6</v>
      </c>
      <c r="S69" s="18">
        <v>0.05</v>
      </c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</row>
    <row r="70" spans="1:100" ht="30" x14ac:dyDescent="0.25">
      <c r="A70" s="5" t="s">
        <v>151</v>
      </c>
      <c r="B70" s="6" t="s">
        <v>211</v>
      </c>
      <c r="C70" s="14">
        <v>1951</v>
      </c>
      <c r="D70" s="6" t="s">
        <v>21</v>
      </c>
      <c r="E70" s="9" t="s">
        <v>204</v>
      </c>
      <c r="F70" s="9">
        <f t="shared" si="6"/>
        <v>22.338145726903345</v>
      </c>
      <c r="G70" s="3">
        <v>7</v>
      </c>
      <c r="H70" s="3">
        <f t="shared" si="7"/>
        <v>286585.45138062094</v>
      </c>
      <c r="I70" s="3">
        <f t="shared" si="8"/>
        <v>5.4572541394964595</v>
      </c>
      <c r="J70" s="3">
        <v>5.4572541394964595</v>
      </c>
      <c r="K70" s="3">
        <f t="shared" si="9"/>
        <v>3.1911636752719064</v>
      </c>
      <c r="L70" s="32">
        <f>VLOOKUP(D70,'[1]Score Persistence'!$D$6:$O$158,12,FALSE)</f>
        <v>157</v>
      </c>
      <c r="M70" s="34">
        <v>208.92961308540396</v>
      </c>
      <c r="N70" s="18" t="s">
        <v>326</v>
      </c>
      <c r="O70" s="18" cm="1">
        <f t="array" ref="O70">_xlfn.SWITCH(N70,"Not investigated",1,"Insufficient data",1,"Presumed",1.33,"Suspected",1.66,"Recognised",2)</f>
        <v>1.66</v>
      </c>
      <c r="P70" s="3" t="s">
        <v>308</v>
      </c>
      <c r="Q70" s="18" cm="1">
        <f t="array" ref="Q70">_xlfn.SWITCH(P70,"non examiné",1,"n.c.",1,"Carc. 3",1.33,"Carc. 2",1.66,"Carc. 1A",2,"Carc. 1B",2)</f>
        <v>1</v>
      </c>
      <c r="R70" s="3">
        <v>0.95</v>
      </c>
      <c r="S70" s="18">
        <v>0.2</v>
      </c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</row>
    <row r="71" spans="1:100" x14ac:dyDescent="0.25">
      <c r="A71" s="5" t="s">
        <v>160</v>
      </c>
      <c r="B71" s="6" t="s">
        <v>251</v>
      </c>
      <c r="C71" s="14">
        <v>1235</v>
      </c>
      <c r="D71" s="6" t="s">
        <v>113</v>
      </c>
      <c r="E71" s="9"/>
      <c r="F71" s="9">
        <f t="shared" si="6"/>
        <v>21.424046451473174</v>
      </c>
      <c r="G71" s="3">
        <v>4</v>
      </c>
      <c r="H71" s="3">
        <f t="shared" si="7"/>
        <v>7260673999.999999</v>
      </c>
      <c r="I71" s="3">
        <f t="shared" si="8"/>
        <v>9.8609769376276706</v>
      </c>
      <c r="J71" s="3">
        <v>9.8609769376276706</v>
      </c>
      <c r="K71" s="3">
        <f t="shared" si="9"/>
        <v>5.3560116128682935</v>
      </c>
      <c r="L71" s="32">
        <v>229</v>
      </c>
      <c r="M71" s="34">
        <v>3820</v>
      </c>
      <c r="N71" s="18" t="s">
        <v>297</v>
      </c>
      <c r="O71" s="18" cm="1">
        <f t="array" ref="O71">_xlfn.SWITCH(N71,"Not investigated",1,"Insufficient data",1,"Presumed",1.33,"Suspected",1.66,"Recognised",2)</f>
        <v>2</v>
      </c>
      <c r="P71" s="3" t="s">
        <v>309</v>
      </c>
      <c r="Q71" s="18" cm="1">
        <f t="array" ref="Q71">_xlfn.SWITCH(P71,"non examiné",1,"n.c.",1,"Carc. 3",1.33,"Carc. 2",1.66,"Carc. 1A",2,"Carc. 1B",2)</f>
        <v>1.66</v>
      </c>
      <c r="R71" s="3">
        <v>0.4</v>
      </c>
      <c r="S71" s="18">
        <v>1E-3</v>
      </c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</row>
    <row r="72" spans="1:100" x14ac:dyDescent="0.25">
      <c r="A72" s="5" t="s">
        <v>160</v>
      </c>
      <c r="B72" s="6" t="s">
        <v>264</v>
      </c>
      <c r="C72" s="14">
        <v>1652</v>
      </c>
      <c r="D72" s="6" t="s">
        <v>103</v>
      </c>
      <c r="E72" s="9"/>
      <c r="F72" s="9">
        <f t="shared" si="6"/>
        <v>21.032109294083323</v>
      </c>
      <c r="G72" s="3">
        <v>4</v>
      </c>
      <c r="H72" s="3">
        <f t="shared" si="7"/>
        <v>4588363206.2101946</v>
      </c>
      <c r="I72" s="3">
        <f t="shared" si="8"/>
        <v>9.6616577885251278</v>
      </c>
      <c r="J72" s="3">
        <v>9.6616577885251278</v>
      </c>
      <c r="K72" s="3">
        <f t="shared" si="9"/>
        <v>5.2580273235208308</v>
      </c>
      <c r="L72" s="32">
        <v>148</v>
      </c>
      <c r="M72" s="34">
        <v>8184.6478813479007</v>
      </c>
      <c r="N72" s="18" t="s">
        <v>299</v>
      </c>
      <c r="O72" s="18" cm="1">
        <f t="array" ref="O72">_xlfn.SWITCH(N72,"Not investigated",1,"Insufficient data",1,"Presumed",1.33,"Suspected",1.66,"Recognised",2)</f>
        <v>1</v>
      </c>
      <c r="P72" s="3" t="s">
        <v>311</v>
      </c>
      <c r="Q72" s="18" cm="1">
        <f t="array" ref="Q72">_xlfn.SWITCH(P72,"non examiné",1,"n.c.",1,"Carc. 3",1.33,"Carc. 2",1.66,"Carc. 1A",2,"Carc. 1B",2)</f>
        <v>1</v>
      </c>
      <c r="R72" s="3">
        <v>0.44</v>
      </c>
      <c r="S72" s="18">
        <v>5.9999999999999897E-4</v>
      </c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</row>
    <row r="73" spans="1:100" hidden="1" x14ac:dyDescent="0.25">
      <c r="A73" s="5" t="s">
        <v>151</v>
      </c>
      <c r="B73" s="6" t="s">
        <v>153</v>
      </c>
      <c r="C73" s="14">
        <v>1141</v>
      </c>
      <c r="D73" s="6" t="s">
        <v>18</v>
      </c>
      <c r="E73" s="9" t="s">
        <v>150</v>
      </c>
      <c r="F73" s="9">
        <f t="shared" si="6"/>
        <v>20.450436898584798</v>
      </c>
      <c r="G73" s="3">
        <v>7</v>
      </c>
      <c r="H73" s="3">
        <f t="shared" si="7"/>
        <v>81037.737770528678</v>
      </c>
      <c r="I73" s="3">
        <f t="shared" si="8"/>
        <v>4.9086873088639553</v>
      </c>
      <c r="J73" s="3">
        <v>4.9086873088639553</v>
      </c>
      <c r="K73" s="3">
        <f t="shared" si="9"/>
        <v>2.9214909855121141</v>
      </c>
      <c r="L73" s="32">
        <v>71</v>
      </c>
      <c r="M73" s="34">
        <v>18.879913490962945</v>
      </c>
      <c r="N73" s="18" t="s">
        <v>298</v>
      </c>
      <c r="O73" s="18" cm="1">
        <f t="array" ref="O73">_xlfn.SWITCH(N73,"Not investigated",1,"Insufficient data",1,"Presumed",1.33,"Suspected",1.66,"Recognised",2)</f>
        <v>1.33</v>
      </c>
      <c r="P73" s="3" t="s">
        <v>308</v>
      </c>
      <c r="Q73" s="18" cm="1">
        <f t="array" ref="Q73">_xlfn.SWITCH(P73,"non examiné",1,"n.c.",1,"Carc. 3",1.33,"Carc. 2",1.66,"Carc. 1A",2,"Carc. 1B",2)</f>
        <v>1</v>
      </c>
      <c r="R73" s="3">
        <v>2.2000000000000002</v>
      </c>
      <c r="S73" s="18">
        <v>0.01</v>
      </c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</row>
    <row r="74" spans="1:100" ht="30" x14ac:dyDescent="0.25">
      <c r="A74" s="5" t="s">
        <v>151</v>
      </c>
      <c r="B74" s="6" t="s">
        <v>267</v>
      </c>
      <c r="C74" s="14">
        <v>1713</v>
      </c>
      <c r="D74" s="6" t="s">
        <v>26</v>
      </c>
      <c r="E74" s="9" t="s">
        <v>204</v>
      </c>
      <c r="F74" s="9">
        <f t="shared" si="6"/>
        <v>20.375817245899157</v>
      </c>
      <c r="G74" s="3">
        <v>7</v>
      </c>
      <c r="H74" s="3">
        <f t="shared" si="7"/>
        <v>77090.860143387166</v>
      </c>
      <c r="I74" s="3">
        <f t="shared" si="8"/>
        <v>4.88700289135073</v>
      </c>
      <c r="J74" s="3">
        <v>4.88700289135073</v>
      </c>
      <c r="K74" s="3">
        <f t="shared" si="9"/>
        <v>2.9108310351284512</v>
      </c>
      <c r="L74" s="32">
        <f>VLOOKUP(D74,'[1]Score Persistence'!$D$6:$O$158,12,FALSE)</f>
        <v>72</v>
      </c>
      <c r="M74" s="34">
        <v>96.605087898981395</v>
      </c>
      <c r="N74" s="18" t="s">
        <v>298</v>
      </c>
      <c r="O74" s="18" cm="1">
        <f t="array" ref="O74">_xlfn.SWITCH(N74,"Not investigated",1,"Insufficient data",1,"Presumed",1.33,"Suspected",1.66,"Recognised",2)</f>
        <v>1.33</v>
      </c>
      <c r="P74" s="3" t="s">
        <v>308</v>
      </c>
      <c r="Q74" s="18" cm="1">
        <f t="array" ref="Q74">_xlfn.SWITCH(P74,"non examiné",1,"n.c.",1,"Carc. 3",1.33,"Carc. 2",1.66,"Carc. 1A",2,"Carc. 1B",2)</f>
        <v>1</v>
      </c>
      <c r="R74" s="3">
        <v>1.2</v>
      </c>
      <c r="S74" s="18">
        <v>0.1</v>
      </c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</row>
    <row r="75" spans="1:100" x14ac:dyDescent="0.25">
      <c r="A75" s="5" t="s">
        <v>129</v>
      </c>
      <c r="B75" s="6" t="s">
        <v>240</v>
      </c>
      <c r="C75" s="14">
        <v>2614</v>
      </c>
      <c r="D75" s="6" t="s">
        <v>82</v>
      </c>
      <c r="E75" s="9"/>
      <c r="F75" s="9">
        <f t="shared" si="6"/>
        <v>19.632183734566674</v>
      </c>
      <c r="G75" s="3">
        <v>7</v>
      </c>
      <c r="H75" s="3">
        <f t="shared" si="7"/>
        <v>46870.925244180151</v>
      </c>
      <c r="I75" s="3">
        <f t="shared" si="8"/>
        <v>4.6709035266901635</v>
      </c>
      <c r="J75" s="3">
        <v>4.6709035266901635</v>
      </c>
      <c r="K75" s="3">
        <f t="shared" si="9"/>
        <v>2.8045976763666678</v>
      </c>
      <c r="L75" s="32">
        <v>229</v>
      </c>
      <c r="M75" s="34">
        <v>5.847900841444809</v>
      </c>
      <c r="N75" s="18" t="s">
        <v>298</v>
      </c>
      <c r="O75" s="18" cm="1">
        <f t="array" ref="O75">_xlfn.SWITCH(N75,"Not investigated",1,"Insufficient data",1,"Presumed",1.33,"Suspected",1.66,"Recognised",2)</f>
        <v>1.33</v>
      </c>
      <c r="P75" s="3" t="s">
        <v>310</v>
      </c>
      <c r="Q75" s="18" cm="1">
        <f t="array" ref="Q75">_xlfn.SWITCH(P75,"non examiné",1,"n.c.",1,"Carc. 3",1.33,"Carc. 2",1.66,"Carc. 1A",2,"Carc. 1B",2)</f>
        <v>2</v>
      </c>
      <c r="R75" s="3">
        <v>38</v>
      </c>
      <c r="S75" s="18">
        <v>2E-3</v>
      </c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</row>
    <row r="76" spans="1:100" x14ac:dyDescent="0.25">
      <c r="A76" s="5" t="s">
        <v>129</v>
      </c>
      <c r="B76" s="6" t="s">
        <v>163</v>
      </c>
      <c r="C76" s="14">
        <v>5350</v>
      </c>
      <c r="D76" s="6" t="s">
        <v>300</v>
      </c>
      <c r="E76" s="9" t="s">
        <v>164</v>
      </c>
      <c r="F76" s="9">
        <f t="shared" si="6"/>
        <v>19.504767403026893</v>
      </c>
      <c r="G76" s="3">
        <v>4</v>
      </c>
      <c r="H76" s="3">
        <f t="shared" si="7"/>
        <v>767237794.47384012</v>
      </c>
      <c r="I76" s="3">
        <f t="shared" si="8"/>
        <v>8.8849299882282349</v>
      </c>
      <c r="J76" s="3">
        <v>8.8849299882282349</v>
      </c>
      <c r="K76" s="3">
        <f t="shared" si="9"/>
        <v>4.8761918507567232</v>
      </c>
      <c r="L76" s="32">
        <f>VLOOKUP(D76,'[1]Score Persistence'!$D$6:$O$158,12,FALSE)</f>
        <v>156</v>
      </c>
      <c r="M76" s="34">
        <v>407.38027780411272</v>
      </c>
      <c r="N76" s="18" t="s">
        <v>297</v>
      </c>
      <c r="O76" s="18" cm="1">
        <f t="array" ref="O76">_xlfn.SWITCH(N76,"Not investigated",1,"Insufficient data",1,"Presumed",1.33,"Suspected",1.66,"Recognised",2)</f>
        <v>2</v>
      </c>
      <c r="P76" s="3" t="s">
        <v>309</v>
      </c>
      <c r="Q76" s="18" cm="1">
        <f t="array" ref="Q76">_xlfn.SWITCH(P76,"non examiné",1,"n.c.",1,"Carc. 3",1.33,"Carc. 2",1.66,"Carc. 1A",2,"Carc. 1B",2)</f>
        <v>1.66</v>
      </c>
      <c r="R76" s="3">
        <v>1.0999999999999999E-2</v>
      </c>
      <c r="S76" s="18">
        <v>2.5000000000000001E-2</v>
      </c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</row>
    <row r="77" spans="1:100" ht="45" hidden="1" x14ac:dyDescent="0.25">
      <c r="A77" s="5" t="s">
        <v>160</v>
      </c>
      <c r="B77" s="6" t="s">
        <v>250</v>
      </c>
      <c r="C77" s="14">
        <v>5537</v>
      </c>
      <c r="D77" s="6" t="s">
        <v>104</v>
      </c>
      <c r="E77" s="9" t="s">
        <v>150</v>
      </c>
      <c r="F77" s="9">
        <f t="shared" si="6"/>
        <v>19.266790141636079</v>
      </c>
      <c r="G77" s="3">
        <v>4</v>
      </c>
      <c r="H77" s="3">
        <f t="shared" si="7"/>
        <v>580640000.00000095</v>
      </c>
      <c r="I77" s="3">
        <f t="shared" si="8"/>
        <v>8.763906950856482</v>
      </c>
      <c r="J77" s="3">
        <v>8.763906950856482</v>
      </c>
      <c r="K77" s="3">
        <f t="shared" si="9"/>
        <v>4.8166975354090198</v>
      </c>
      <c r="L77" s="32">
        <v>2292</v>
      </c>
      <c r="M77" s="34">
        <v>1520</v>
      </c>
      <c r="N77" s="18" t="s">
        <v>297</v>
      </c>
      <c r="O77" s="18" cm="1">
        <f t="array" ref="O77">_xlfn.SWITCH(N77,"Not investigated",1,"Insufficient data",1,"Presumed",1.33,"Suspected",1.66,"Recognised",2)</f>
        <v>2</v>
      </c>
      <c r="P77" s="3" t="s">
        <v>311</v>
      </c>
      <c r="Q77" s="18" cm="1">
        <f t="array" ref="Q77">_xlfn.SWITCH(P77,"non examiné",1,"n.c.",1,"Carc. 3",1.33,"Carc. 2",1.66,"Carc. 1A",2,"Carc. 1B",2)</f>
        <v>1</v>
      </c>
      <c r="R77" s="3">
        <v>0.02</v>
      </c>
      <c r="S77" s="18">
        <v>0.59999999999999898</v>
      </c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</row>
    <row r="78" spans="1:100" x14ac:dyDescent="0.25">
      <c r="A78" s="5" t="s">
        <v>129</v>
      </c>
      <c r="B78" s="6" t="s">
        <v>141</v>
      </c>
      <c r="C78" s="14">
        <v>5325</v>
      </c>
      <c r="D78" s="6" t="s">
        <v>142</v>
      </c>
      <c r="E78" s="9"/>
      <c r="F78" s="9">
        <f t="shared" ref="F78:F109" si="10">G78*K78</f>
        <v>19.036768331195688</v>
      </c>
      <c r="G78" s="3">
        <v>4</v>
      </c>
      <c r="H78" s="3">
        <f t="shared" ref="H78:H109" si="11">(L78*M78*O78*Q78)/(R78*S78)</f>
        <v>443536789.01154488</v>
      </c>
      <c r="I78" s="3">
        <f t="shared" ref="I78:I109" si="12">MAX(LOG10(H78),1)</f>
        <v>8.6469296480732147</v>
      </c>
      <c r="J78" s="3">
        <v>8.6469296480732147</v>
      </c>
      <c r="K78" s="3">
        <f t="shared" si="9"/>
        <v>4.759192082798922</v>
      </c>
      <c r="L78" s="32">
        <v>157</v>
      </c>
      <c r="M78" s="34">
        <v>1412.5375446227545</v>
      </c>
      <c r="N78" s="18" t="s">
        <v>297</v>
      </c>
      <c r="O78" s="18" cm="1">
        <f t="array" ref="O78">_xlfn.SWITCH(N78,"Not investigated",1,"Insufficient data",1,"Presumed",1.33,"Suspected",1.66,"Recognised",2)</f>
        <v>2</v>
      </c>
      <c r="P78" s="3" t="s">
        <v>310</v>
      </c>
      <c r="Q78" s="18" cm="1">
        <f t="array" ref="Q78">_xlfn.SWITCH(P78,"non examiné",1,"n.c.",1,"Carc. 3",1.33,"Carc. 2",1.66,"Carc. 1A",2,"Carc. 1B",2)</f>
        <v>2</v>
      </c>
      <c r="R78" s="3">
        <v>1</v>
      </c>
      <c r="S78" s="18">
        <v>2E-3</v>
      </c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</row>
    <row r="79" spans="1:100" hidden="1" x14ac:dyDescent="0.25">
      <c r="A79" s="5" t="s">
        <v>129</v>
      </c>
      <c r="B79" s="6" t="s">
        <v>269</v>
      </c>
      <c r="C79" s="14">
        <v>1406</v>
      </c>
      <c r="D79" s="8" t="s">
        <v>40</v>
      </c>
      <c r="E79" s="9" t="s">
        <v>150</v>
      </c>
      <c r="F79" s="9">
        <f t="shared" si="10"/>
        <v>18.962042527727366</v>
      </c>
      <c r="G79" s="3">
        <v>7</v>
      </c>
      <c r="H79" s="3">
        <f t="shared" si="11"/>
        <v>29933.739368998871</v>
      </c>
      <c r="I79" s="3">
        <f t="shared" si="12"/>
        <v>4.4761609729672305</v>
      </c>
      <c r="J79" s="3">
        <v>4.4761609729672305</v>
      </c>
      <c r="K79" s="3">
        <f t="shared" si="9"/>
        <v>2.7088632182467665</v>
      </c>
      <c r="L79" s="32">
        <f>VLOOKUP(D79,'[1]Score Persistence'!$D$6:$O$158,12,FALSE)</f>
        <v>26</v>
      </c>
      <c r="M79" s="34">
        <v>50.56</v>
      </c>
      <c r="N79" s="18" t="s">
        <v>297</v>
      </c>
      <c r="O79" s="18" cm="1">
        <f t="array" ref="O79">_xlfn.SWITCH(N79,"Not investigated",1,"Insufficient data",1,"Presumed",1.33,"Suspected",1.66,"Recognised",2)</f>
        <v>2</v>
      </c>
      <c r="P79" s="3" t="s">
        <v>309</v>
      </c>
      <c r="Q79" s="18" cm="1">
        <f t="array" ref="Q79">_xlfn.SWITCH(P79,"non examiné",1,"n.c.",1,"Carc. 3",1.33,"Carc. 2",1.66,"Carc. 1A",2,"Carc. 1B",2)</f>
        <v>1.66</v>
      </c>
      <c r="R79" s="3">
        <v>1.2150000000000001</v>
      </c>
      <c r="S79" s="18">
        <v>0.119999999999999</v>
      </c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</row>
    <row r="80" spans="1:100" x14ac:dyDescent="0.25">
      <c r="A80" s="5" t="s">
        <v>129</v>
      </c>
      <c r="B80" s="6" t="s">
        <v>143</v>
      </c>
      <c r="C80" s="14">
        <v>1084</v>
      </c>
      <c r="D80" s="6" t="s">
        <v>144</v>
      </c>
      <c r="E80" s="9"/>
      <c r="F80" s="9">
        <f t="shared" si="10"/>
        <v>18.943566033318987</v>
      </c>
      <c r="G80" s="3">
        <v>7</v>
      </c>
      <c r="H80" s="3">
        <f t="shared" si="11"/>
        <v>29565.941751404367</v>
      </c>
      <c r="I80" s="3">
        <f t="shared" si="12"/>
        <v>4.4707917169534017</v>
      </c>
      <c r="J80" s="3">
        <v>4.4707917169534017</v>
      </c>
      <c r="K80" s="3">
        <f t="shared" si="9"/>
        <v>2.7062237190455694</v>
      </c>
      <c r="L80" s="32">
        <f>VLOOKUP(D80,'[1]Score Persistence'!$D$6:$O$158,12,FALSE)</f>
        <v>46</v>
      </c>
      <c r="M80" s="34">
        <v>5.4954087385762458</v>
      </c>
      <c r="N80" s="18" t="s">
        <v>299</v>
      </c>
      <c r="O80" s="18" cm="1">
        <f t="array" ref="O80">_xlfn.SWITCH(N80,"Not investigated",1,"Insufficient data",1,"Presumed",1.33,"Suspected",1.66,"Recognised",2)</f>
        <v>1</v>
      </c>
      <c r="P80" s="3" t="s">
        <v>311</v>
      </c>
      <c r="Q80" s="18" cm="1">
        <f t="array" ref="Q80">_xlfn.SWITCH(P80,"non examiné",1,"n.c.",1,"Carc. 3",1.33,"Carc. 2",1.66,"Carc. 1A",2,"Carc. 1B",2)</f>
        <v>1</v>
      </c>
      <c r="R80" s="3">
        <v>0.56999999999999995</v>
      </c>
      <c r="S80" s="18">
        <v>1.4999999999999999E-2</v>
      </c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</row>
    <row r="81" spans="1:100" x14ac:dyDescent="0.25">
      <c r="A81" s="5" t="s">
        <v>0</v>
      </c>
      <c r="B81" s="6" t="s">
        <v>260</v>
      </c>
      <c r="C81" s="6">
        <v>1584</v>
      </c>
      <c r="D81" s="6" t="s">
        <v>24</v>
      </c>
      <c r="E81" s="9"/>
      <c r="F81" s="9">
        <f t="shared" si="10"/>
        <v>18.265597006990316</v>
      </c>
      <c r="G81" s="3">
        <v>7</v>
      </c>
      <c r="H81" s="3">
        <f t="shared" si="11"/>
        <v>18783.408538819276</v>
      </c>
      <c r="I81" s="3">
        <f t="shared" si="12"/>
        <v>4.2737744045051693</v>
      </c>
      <c r="J81" s="3">
        <v>4.2737744045051693</v>
      </c>
      <c r="K81" s="3">
        <f t="shared" si="9"/>
        <v>2.6093710009986166</v>
      </c>
      <c r="L81" s="32">
        <v>71</v>
      </c>
      <c r="M81" s="34">
        <v>436.51583224016622</v>
      </c>
      <c r="N81" s="18" t="s">
        <v>296</v>
      </c>
      <c r="O81" s="18" cm="1">
        <f t="array" ref="O81">_xlfn.SWITCH(N81,"Not investigated",1,"Insufficient data",1,"Presumed",1.33,"Suspected",1.66,"Recognised",2)</f>
        <v>1</v>
      </c>
      <c r="P81" s="3" t="s">
        <v>308</v>
      </c>
      <c r="Q81" s="18" cm="1">
        <f t="array" ref="Q81">_xlfn.SWITCH(P81,"non examiné",1,"n.c.",1,"Carc. 3",1.33,"Carc. 2",1.66,"Carc. 1A",2,"Carc. 1B",2)</f>
        <v>1</v>
      </c>
      <c r="R81" s="3">
        <v>3.3</v>
      </c>
      <c r="S81" s="18">
        <v>0.5</v>
      </c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</row>
    <row r="82" spans="1:100" hidden="1" x14ac:dyDescent="0.25">
      <c r="A82" s="5" t="s">
        <v>129</v>
      </c>
      <c r="B82" s="6" t="s">
        <v>244</v>
      </c>
      <c r="C82" s="14">
        <v>1480</v>
      </c>
      <c r="D82" s="6" t="s">
        <v>59</v>
      </c>
      <c r="E82" s="9" t="s">
        <v>150</v>
      </c>
      <c r="F82" s="9">
        <f t="shared" si="10"/>
        <v>17.492175709718769</v>
      </c>
      <c r="G82" s="3">
        <v>7</v>
      </c>
      <c r="H82" s="3">
        <f t="shared" si="11"/>
        <v>11194.86164599841</v>
      </c>
      <c r="I82" s="3">
        <f t="shared" si="12"/>
        <v>4.0490187306304817</v>
      </c>
      <c r="J82" s="3">
        <v>4.0490187306304817</v>
      </c>
      <c r="K82" s="3">
        <f t="shared" si="9"/>
        <v>2.4988822442455385</v>
      </c>
      <c r="L82" s="32">
        <f>VLOOKUP(D82,'[1]Score Persistence'!$D$6:$O$158,12,FALSE)</f>
        <v>71</v>
      </c>
      <c r="M82" s="34">
        <v>17.782794100389236</v>
      </c>
      <c r="N82" s="18" t="s">
        <v>298</v>
      </c>
      <c r="O82" s="18" cm="1">
        <f t="array" ref="O82">_xlfn.SWITCH(N82,"Not investigated",1,"Insufficient data",1,"Presumed",1.33,"Suspected",1.66,"Recognised",2)</f>
        <v>1.33</v>
      </c>
      <c r="P82" s="3" t="s">
        <v>308</v>
      </c>
      <c r="Q82" s="18" cm="1">
        <f t="array" ref="Q82">_xlfn.SWITCH(P82,"non examiné",1,"n.c.",1,"Carc. 3",1.33,"Carc. 2",1.66,"Carc. 1A",2,"Carc. 1B",2)</f>
        <v>1</v>
      </c>
      <c r="R82" s="3">
        <v>0.5</v>
      </c>
      <c r="S82" s="18">
        <v>0.29999999999999899</v>
      </c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</row>
    <row r="83" spans="1:100" x14ac:dyDescent="0.25">
      <c r="A83" s="5" t="s">
        <v>151</v>
      </c>
      <c r="B83" s="6" t="s">
        <v>209</v>
      </c>
      <c r="C83" s="14">
        <v>1847</v>
      </c>
      <c r="D83" s="6" t="s">
        <v>22</v>
      </c>
      <c r="E83" s="9"/>
      <c r="F83" s="9">
        <f t="shared" si="10"/>
        <v>16.246714847140272</v>
      </c>
      <c r="G83" s="3">
        <v>10</v>
      </c>
      <c r="H83" s="3">
        <f t="shared" si="11"/>
        <v>186.5106328772317</v>
      </c>
      <c r="I83" s="3">
        <f t="shared" si="12"/>
        <v>2.2707035957601316</v>
      </c>
      <c r="J83" s="3">
        <v>2.2707035957601316</v>
      </c>
      <c r="K83" s="3">
        <f t="shared" si="9"/>
        <v>1.6246714847140271</v>
      </c>
      <c r="L83" s="32">
        <f>VLOOKUP(D83,'[1]Score Persistence'!$D$6:$O$158,12,FALSE)</f>
        <v>15</v>
      </c>
      <c r="M83" s="34">
        <v>29.600564950758216</v>
      </c>
      <c r="N83" s="18" t="s">
        <v>326</v>
      </c>
      <c r="O83" s="18" cm="1">
        <f t="array" ref="O83">_xlfn.SWITCH(N83,"Not investigated",1,"Insufficient data",1,"Presumed",1.33,"Suspected",1.66,"Recognised",2)</f>
        <v>1.66</v>
      </c>
      <c r="P83" s="3" t="s">
        <v>309</v>
      </c>
      <c r="Q83" s="18" cm="1">
        <f t="array" ref="Q83">_xlfn.SWITCH(P83,"non examiné",1,"n.c.",1,"Carc. 3",1.33,"Carc. 2",1.66,"Carc. 1A",2,"Carc. 1B",2)</f>
        <v>1.66</v>
      </c>
      <c r="R83" s="3">
        <v>82</v>
      </c>
      <c r="S83" s="18">
        <v>0.08</v>
      </c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</row>
    <row r="84" spans="1:100" hidden="1" x14ac:dyDescent="0.25">
      <c r="A84" s="5" t="s">
        <v>151</v>
      </c>
      <c r="B84" s="6" t="s">
        <v>241</v>
      </c>
      <c r="C84" s="14">
        <v>1796</v>
      </c>
      <c r="D84" s="6" t="s">
        <v>16</v>
      </c>
      <c r="E84" s="9" t="s">
        <v>150</v>
      </c>
      <c r="F84" s="9">
        <f t="shared" si="10"/>
        <v>16.151405796531609</v>
      </c>
      <c r="G84" s="3">
        <v>7</v>
      </c>
      <c r="H84" s="3">
        <f t="shared" si="11"/>
        <v>4564.486807295375</v>
      </c>
      <c r="I84" s="3">
        <f t="shared" si="12"/>
        <v>3.6593919561773274</v>
      </c>
      <c r="J84" s="3">
        <v>3.6593919561773274</v>
      </c>
      <c r="K84" s="3">
        <f t="shared" si="9"/>
        <v>2.3073436852188012</v>
      </c>
      <c r="L84" s="32">
        <f>VLOOKUP(D84,'[1]Score Persistence'!$D$6:$O$158,12,FALSE)</f>
        <v>228</v>
      </c>
      <c r="M84" s="34">
        <v>10.990058394325212</v>
      </c>
      <c r="N84" s="18" t="s">
        <v>298</v>
      </c>
      <c r="O84" s="18" cm="1">
        <f t="array" ref="O84">_xlfn.SWITCH(N84,"Not investigated",1,"Insufficient data",1,"Presumed",1.33,"Suspected",1.66,"Recognised",2)</f>
        <v>1.33</v>
      </c>
      <c r="P84" s="3" t="s">
        <v>309</v>
      </c>
      <c r="Q84" s="18" cm="1">
        <f t="array" ref="Q84">_xlfn.SWITCH(P84,"non examiné",1,"n.c.",1,"Carc. 3",1.33,"Carc. 2",1.66,"Carc. 1A",2,"Carc. 1B",2)</f>
        <v>1.66</v>
      </c>
      <c r="R84" s="3">
        <v>60.6</v>
      </c>
      <c r="S84" s="18">
        <v>0.02</v>
      </c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</row>
    <row r="85" spans="1:100" x14ac:dyDescent="0.25">
      <c r="A85" s="5" t="s">
        <v>129</v>
      </c>
      <c r="B85" s="6" t="s">
        <v>199</v>
      </c>
      <c r="C85" s="14">
        <v>5375</v>
      </c>
      <c r="D85" s="6" t="s">
        <v>45</v>
      </c>
      <c r="E85" s="9" t="s">
        <v>164</v>
      </c>
      <c r="F85" s="9">
        <f t="shared" si="10"/>
        <v>16.125919244191895</v>
      </c>
      <c r="G85" s="3">
        <v>4</v>
      </c>
      <c r="H85" s="3">
        <f t="shared" si="11"/>
        <v>14676449.380400963</v>
      </c>
      <c r="I85" s="3">
        <f t="shared" si="12"/>
        <v>7.1666210010152618</v>
      </c>
      <c r="J85" s="3">
        <v>7.1666210010152618</v>
      </c>
      <c r="K85" s="3">
        <f t="shared" si="9"/>
        <v>4.0314798110479737</v>
      </c>
      <c r="L85" s="32">
        <v>227</v>
      </c>
      <c r="M85" s="34">
        <v>72.443596007499067</v>
      </c>
      <c r="N85" s="18" t="s">
        <v>299</v>
      </c>
      <c r="O85" s="18" cm="1">
        <f t="array" ref="O85">_xlfn.SWITCH(N85,"Not investigated",1,"Insufficient data",1,"Presumed",1.33,"Suspected",1.66,"Recognised",2)</f>
        <v>1</v>
      </c>
      <c r="P85" s="3" t="s">
        <v>309</v>
      </c>
      <c r="Q85" s="18" cm="1">
        <f t="array" ref="Q85">_xlfn.SWITCH(P85,"non examiné",1,"n.c.",1,"Carc. 3",1.33,"Carc. 2",1.66,"Carc. 1A",2,"Carc. 1B",2)</f>
        <v>1.66</v>
      </c>
      <c r="R85" s="3">
        <v>0.372</v>
      </c>
      <c r="S85" s="18">
        <v>5.0000000000000001E-3</v>
      </c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</row>
    <row r="86" spans="1:100" hidden="1" x14ac:dyDescent="0.25">
      <c r="A86" s="5" t="s">
        <v>151</v>
      </c>
      <c r="B86" s="6" t="s">
        <v>206</v>
      </c>
      <c r="C86" s="14">
        <v>1882</v>
      </c>
      <c r="D86" s="6" t="s">
        <v>9</v>
      </c>
      <c r="E86" s="9" t="s">
        <v>150</v>
      </c>
      <c r="F86" s="9">
        <f t="shared" si="10"/>
        <v>16.019907300924046</v>
      </c>
      <c r="G86" s="3">
        <v>7</v>
      </c>
      <c r="H86" s="3">
        <f t="shared" si="11"/>
        <v>4180.0221944754448</v>
      </c>
      <c r="I86" s="3">
        <f t="shared" si="12"/>
        <v>3.6211785877349931</v>
      </c>
      <c r="J86" s="3">
        <v>3.6211785877349931</v>
      </c>
      <c r="K86" s="3">
        <f t="shared" si="9"/>
        <v>2.2885581858462922</v>
      </c>
      <c r="L86" s="32">
        <f>VLOOKUP(D86,'[1]Score Persistence'!$D$6:$O$158,12,FALSE)</f>
        <v>23</v>
      </c>
      <c r="M86" s="34">
        <v>3.1622776601683795</v>
      </c>
      <c r="N86" s="18" t="s">
        <v>299</v>
      </c>
      <c r="O86" s="18" cm="1">
        <f t="array" ref="O86">_xlfn.SWITCH(N86,"Not investigated",1,"Insufficient data",1,"Presumed",1.33,"Suspected",1.66,"Recognised",2)</f>
        <v>1</v>
      </c>
      <c r="P86" s="3" t="s">
        <v>311</v>
      </c>
      <c r="Q86" s="18" cm="1">
        <f t="array" ref="Q86">_xlfn.SWITCH(P86,"non examiné",1,"n.c.",1,"Carc. 3",1.33,"Carc. 2",1.66,"Carc. 1A",2,"Carc. 1B",2)</f>
        <v>1</v>
      </c>
      <c r="R86" s="3">
        <v>8.6999999999999994E-3</v>
      </c>
      <c r="S86" s="18">
        <v>2</v>
      </c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</row>
    <row r="87" spans="1:100" hidden="1" x14ac:dyDescent="0.25">
      <c r="A87" s="5" t="s">
        <v>151</v>
      </c>
      <c r="B87" s="6" t="s">
        <v>155</v>
      </c>
      <c r="C87" s="14">
        <v>1212</v>
      </c>
      <c r="D87" s="6" t="s">
        <v>20</v>
      </c>
      <c r="E87" s="9" t="s">
        <v>150</v>
      </c>
      <c r="F87" s="9">
        <f t="shared" si="10"/>
        <v>15.745992846737126</v>
      </c>
      <c r="G87" s="3">
        <v>7</v>
      </c>
      <c r="H87" s="3">
        <f t="shared" si="11"/>
        <v>3480</v>
      </c>
      <c r="I87" s="3">
        <f t="shared" si="12"/>
        <v>3.5415792439465807</v>
      </c>
      <c r="J87" s="3">
        <v>3.5415792439465807</v>
      </c>
      <c r="K87" s="3">
        <f t="shared" si="9"/>
        <v>2.2494275495338751</v>
      </c>
      <c r="L87" s="32">
        <v>87</v>
      </c>
      <c r="M87" s="34">
        <v>1</v>
      </c>
      <c r="N87" s="18" t="s">
        <v>299</v>
      </c>
      <c r="O87" s="18" cm="1">
        <f t="array" ref="O87">_xlfn.SWITCH(N87,"Not investigated",1,"Insufficient data",1,"Presumed",1.33,"Suspected",1.66,"Recognised",2)</f>
        <v>1</v>
      </c>
      <c r="P87" s="3" t="s">
        <v>308</v>
      </c>
      <c r="Q87" s="18" cm="1">
        <f t="array" ref="Q87">_xlfn.SWITCH(P87,"non examiné",1,"n.c.",1,"Carc. 3",1.33,"Carc. 2",1.66,"Carc. 1A",2,"Carc. 1B",2)</f>
        <v>1</v>
      </c>
      <c r="R87" s="3">
        <v>0.5</v>
      </c>
      <c r="S87" s="18">
        <v>0.05</v>
      </c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</row>
    <row r="88" spans="1:100" x14ac:dyDescent="0.25">
      <c r="A88" s="20" t="s">
        <v>32</v>
      </c>
      <c r="B88" s="21" t="s">
        <v>234</v>
      </c>
      <c r="C88" s="21">
        <v>1278</v>
      </c>
      <c r="D88" s="21" t="s">
        <v>31</v>
      </c>
      <c r="E88" s="29"/>
      <c r="F88" s="9">
        <f t="shared" si="10"/>
        <v>15.745628980310316</v>
      </c>
      <c r="G88" s="3">
        <v>7</v>
      </c>
      <c r="H88" s="3">
        <f t="shared" si="11"/>
        <v>3479.1528143568557</v>
      </c>
      <c r="I88" s="3">
        <f t="shared" si="12"/>
        <v>3.5414735046241095</v>
      </c>
      <c r="J88" s="3">
        <v>3.5414735046241095</v>
      </c>
      <c r="K88" s="3">
        <f t="shared" si="9"/>
        <v>2.2493755686157595</v>
      </c>
      <c r="L88" s="32">
        <f>VLOOKUP(D88,'[1]Score Persistence'!$D$6:$O$158,12,FALSE)</f>
        <v>229</v>
      </c>
      <c r="M88" s="34">
        <v>40.738027780411301</v>
      </c>
      <c r="N88" s="18" t="s">
        <v>298</v>
      </c>
      <c r="O88" s="18" cm="1">
        <f t="array" ref="O88">_xlfn.SWITCH(N88,"Not investigated",1,"Insufficient data",1,"Presumed",1.33,"Suspected",1.66,"Recognised",2)</f>
        <v>1.33</v>
      </c>
      <c r="P88" s="3" t="s">
        <v>309</v>
      </c>
      <c r="Q88" s="18" cm="1">
        <f t="array" ref="Q88">_xlfn.SWITCH(P88,"non examiné",1,"n.c.",1,"Carc. 3",1.33,"Carc. 2",1.66,"Carc. 1A",2,"Carc. 1B",2)</f>
        <v>1.66</v>
      </c>
      <c r="R88" s="3">
        <v>74</v>
      </c>
      <c r="S88" s="18">
        <v>0.08</v>
      </c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</row>
    <row r="89" spans="1:100" x14ac:dyDescent="0.25">
      <c r="A89" s="5" t="s">
        <v>129</v>
      </c>
      <c r="B89" s="6" t="s">
        <v>185</v>
      </c>
      <c r="C89" s="14">
        <v>5430</v>
      </c>
      <c r="D89" s="6" t="s">
        <v>73</v>
      </c>
      <c r="E89" s="9" t="s">
        <v>186</v>
      </c>
      <c r="F89" s="9">
        <f t="shared" si="10"/>
        <v>15.477674080144226</v>
      </c>
      <c r="G89" s="3">
        <v>4</v>
      </c>
      <c r="H89" s="3">
        <f t="shared" si="11"/>
        <v>6870000</v>
      </c>
      <c r="I89" s="3">
        <f t="shared" si="12"/>
        <v>6.8369567370595501</v>
      </c>
      <c r="J89" s="3">
        <v>6.8369567370595501</v>
      </c>
      <c r="K89" s="3">
        <f t="shared" si="9"/>
        <v>3.8694185200360565</v>
      </c>
      <c r="L89" s="32">
        <f>VLOOKUP(D89,'[1]Score Persistence'!$D$6:$O$158,12,FALSE)</f>
        <v>229</v>
      </c>
      <c r="M89" s="34">
        <v>90</v>
      </c>
      <c r="N89" s="18" t="s">
        <v>297</v>
      </c>
      <c r="O89" s="18" cm="1">
        <f t="array" ref="O89">_xlfn.SWITCH(N89,"Not investigated",1,"Insufficient data",1,"Presumed",1.33,"Suspected",1.66,"Recognised",2)</f>
        <v>2</v>
      </c>
      <c r="P89" s="3" t="s">
        <v>308</v>
      </c>
      <c r="Q89" s="18" cm="1">
        <f t="array" ref="Q89">_xlfn.SWITCH(P89,"non examiné",1,"n.c.",1,"Carc. 3",1.33,"Carc. 2",1.66,"Carc. 1A",2,"Carc. 1B",2)</f>
        <v>1</v>
      </c>
      <c r="R89" s="3">
        <v>0.02</v>
      </c>
      <c r="S89" s="18">
        <v>0.3</v>
      </c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</row>
    <row r="90" spans="1:100" x14ac:dyDescent="0.25">
      <c r="A90" s="5" t="s">
        <v>129</v>
      </c>
      <c r="B90" s="6" t="s">
        <v>213</v>
      </c>
      <c r="C90" s="14">
        <v>5349</v>
      </c>
      <c r="D90" s="6" t="s">
        <v>36</v>
      </c>
      <c r="E90" s="9" t="s">
        <v>164</v>
      </c>
      <c r="F90" s="9">
        <f t="shared" si="10"/>
        <v>15.456491151713447</v>
      </c>
      <c r="G90" s="3">
        <v>4</v>
      </c>
      <c r="H90" s="3">
        <f t="shared" si="11"/>
        <v>6701687.6946361437</v>
      </c>
      <c r="I90" s="3">
        <f t="shared" si="12"/>
        <v>6.8261841854126448</v>
      </c>
      <c r="J90" s="3">
        <v>6.8261841854126448</v>
      </c>
      <c r="K90" s="3">
        <f t="shared" si="9"/>
        <v>3.8641227879283617</v>
      </c>
      <c r="L90" s="32">
        <f>VLOOKUP(D90,'[1]Score Persistence'!$D$6:$O$158,12,FALSE)</f>
        <v>49</v>
      </c>
      <c r="M90" s="34">
        <v>1318.2567385564089</v>
      </c>
      <c r="N90" s="18" t="s">
        <v>299</v>
      </c>
      <c r="O90" s="18" cm="1">
        <f t="array" ref="O90">_xlfn.SWITCH(N90,"Not investigated",1,"Insufficient data",1,"Presumed",1.33,"Suspected",1.66,"Recognised",2)</f>
        <v>1</v>
      </c>
      <c r="P90" s="3" t="s">
        <v>309</v>
      </c>
      <c r="Q90" s="18" cm="1">
        <f t="array" ref="Q90">_xlfn.SWITCH(P90,"non examiné",1,"n.c.",1,"Carc. 3",1.33,"Carc. 2",1.66,"Carc. 1A",2,"Carc. 1B",2)</f>
        <v>1.66</v>
      </c>
      <c r="R90" s="3">
        <v>0.04</v>
      </c>
      <c r="S90" s="18">
        <v>0.4</v>
      </c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</row>
    <row r="91" spans="1:100" x14ac:dyDescent="0.25">
      <c r="A91" s="5" t="s">
        <v>129</v>
      </c>
      <c r="B91" s="6" t="s">
        <v>197</v>
      </c>
      <c r="C91" s="14">
        <v>6693</v>
      </c>
      <c r="D91" s="6" t="s">
        <v>54</v>
      </c>
      <c r="E91" s="9"/>
      <c r="F91" s="9">
        <f t="shared" si="10"/>
        <v>15.430830848068279</v>
      </c>
      <c r="G91" s="3">
        <v>10</v>
      </c>
      <c r="H91" s="3">
        <f t="shared" si="11"/>
        <v>127.2731762537707</v>
      </c>
      <c r="I91" s="3">
        <f t="shared" si="12"/>
        <v>2.1047368825815149</v>
      </c>
      <c r="J91" s="3">
        <v>2.1047368825815149</v>
      </c>
      <c r="K91" s="3">
        <f t="shared" si="9"/>
        <v>1.543083084806828</v>
      </c>
      <c r="L91" s="32">
        <v>156</v>
      </c>
      <c r="M91" s="34">
        <v>47.08</v>
      </c>
      <c r="N91" s="18" t="s">
        <v>297</v>
      </c>
      <c r="O91" s="18" cm="1">
        <f t="array" ref="O91">_xlfn.SWITCH(N91,"Not investigated",1,"Insufficient data",1,"Presumed",1.33,"Suspected",1.66,"Recognised",2)</f>
        <v>2</v>
      </c>
      <c r="P91" s="3" t="s">
        <v>311</v>
      </c>
      <c r="Q91" s="18" cm="1">
        <f t="array" ref="Q91">_xlfn.SWITCH(P91,"non examiné",1,"n.c.",1,"Carc. 3",1.33,"Carc. 2",1.66,"Carc. 1A",2,"Carc. 1B",2)</f>
        <v>1</v>
      </c>
      <c r="R91" s="3">
        <v>2.6549999999999998</v>
      </c>
      <c r="S91" s="18">
        <v>43.47</v>
      </c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</row>
    <row r="92" spans="1:100" x14ac:dyDescent="0.25">
      <c r="A92" s="5" t="s">
        <v>129</v>
      </c>
      <c r="B92" s="6" t="s">
        <v>195</v>
      </c>
      <c r="C92" s="14">
        <v>5296</v>
      </c>
      <c r="D92" s="6" t="s">
        <v>35</v>
      </c>
      <c r="E92" s="9" t="s">
        <v>164</v>
      </c>
      <c r="F92" s="9">
        <f t="shared" si="10"/>
        <v>15.427376765430578</v>
      </c>
      <c r="G92" s="3">
        <v>7</v>
      </c>
      <c r="H92" s="3">
        <f t="shared" si="11"/>
        <v>2811.8337500418356</v>
      </c>
      <c r="I92" s="3">
        <f t="shared" si="12"/>
        <v>3.4489896394011774</v>
      </c>
      <c r="J92" s="3">
        <v>3.4489896394011774</v>
      </c>
      <c r="K92" s="3">
        <f t="shared" si="9"/>
        <v>2.2039109664900827</v>
      </c>
      <c r="L92" s="32">
        <f>VLOOKUP(D92,'[1]Score Persistence'!$D$6:$O$158,12,FALSE)</f>
        <v>157</v>
      </c>
      <c r="M92" s="34">
        <v>22.387211385683404</v>
      </c>
      <c r="N92" s="18" t="s">
        <v>299</v>
      </c>
      <c r="O92" s="18" cm="1">
        <f t="array" ref="O92">_xlfn.SWITCH(N92,"Not investigated",1,"Insufficient data",1,"Presumed",1.33,"Suspected",1.66,"Recognised",2)</f>
        <v>1</v>
      </c>
      <c r="P92" s="3" t="s">
        <v>311</v>
      </c>
      <c r="Q92" s="18" cm="1">
        <f t="array" ref="Q92">_xlfn.SWITCH(P92,"non examiné",1,"n.c.",1,"Carc. 3",1.33,"Carc. 2",1.66,"Carc. 1A",2,"Carc. 1B",2)</f>
        <v>1</v>
      </c>
      <c r="R92" s="3">
        <v>0.05</v>
      </c>
      <c r="S92" s="18">
        <v>25</v>
      </c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</row>
    <row r="93" spans="1:100" x14ac:dyDescent="0.25">
      <c r="A93" s="5" t="s">
        <v>129</v>
      </c>
      <c r="B93" s="6" t="s">
        <v>207</v>
      </c>
      <c r="C93" s="14">
        <v>1578</v>
      </c>
      <c r="D93" s="6" t="s">
        <v>74</v>
      </c>
      <c r="E93" s="9"/>
      <c r="F93" s="9">
        <f t="shared" si="10"/>
        <v>14.707109570044761</v>
      </c>
      <c r="G93" s="3">
        <v>4</v>
      </c>
      <c r="H93" s="3">
        <f t="shared" si="11"/>
        <v>2786680.1451977119</v>
      </c>
      <c r="I93" s="3">
        <f t="shared" si="12"/>
        <v>6.4450871233069735</v>
      </c>
      <c r="J93" s="3">
        <v>6.4450871233069735</v>
      </c>
      <c r="K93" s="3">
        <f t="shared" si="9"/>
        <v>3.6767773925111902</v>
      </c>
      <c r="L93" s="32">
        <f>VLOOKUP(D93,'[1]Score Persistence'!$D$6:$O$158,12,FALSE)</f>
        <v>229</v>
      </c>
      <c r="M93" s="34">
        <v>9.1495555872138166</v>
      </c>
      <c r="N93" s="18" t="s">
        <v>298</v>
      </c>
      <c r="O93" s="18" cm="1">
        <f t="array" ref="O93">_xlfn.SWITCH(N93,"Not investigated",1,"Insufficient data",1,"Presumed",1.33,"Suspected",1.66,"Recognised",2)</f>
        <v>1.33</v>
      </c>
      <c r="P93" s="3" t="s">
        <v>310</v>
      </c>
      <c r="Q93" s="18" cm="1">
        <f t="array" ref="Q93">_xlfn.SWITCH(P93,"non examiné",1,"n.c.",1,"Carc. 3",1.33,"Carc. 2",1.66,"Carc. 1A",2,"Carc. 1B",2)</f>
        <v>2</v>
      </c>
      <c r="R93" s="3">
        <v>2</v>
      </c>
      <c r="S93" s="18">
        <v>1E-3</v>
      </c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</row>
    <row r="94" spans="1:100" x14ac:dyDescent="0.25">
      <c r="A94" s="5" t="s">
        <v>160</v>
      </c>
      <c r="B94" s="6" t="s">
        <v>225</v>
      </c>
      <c r="C94" s="14">
        <v>1114</v>
      </c>
      <c r="D94" s="6" t="s">
        <v>91</v>
      </c>
      <c r="E94" s="9"/>
      <c r="F94" s="9">
        <f t="shared" si="10"/>
        <v>13.985611096890619</v>
      </c>
      <c r="G94" s="3">
        <v>4</v>
      </c>
      <c r="H94" s="3">
        <f t="shared" si="11"/>
        <v>1197209.0221407877</v>
      </c>
      <c r="I94" s="3">
        <f t="shared" si="12"/>
        <v>6.0781699810141232</v>
      </c>
      <c r="J94" s="3">
        <v>6.0781699810141232</v>
      </c>
      <c r="K94" s="3">
        <f t="shared" si="9"/>
        <v>3.4964027742226547</v>
      </c>
      <c r="L94" s="32">
        <v>71</v>
      </c>
      <c r="M94" s="34">
        <v>31.695674630434915</v>
      </c>
      <c r="N94" s="18" t="s">
        <v>298</v>
      </c>
      <c r="O94" s="18" cm="1">
        <f t="array" ref="O94">_xlfn.SWITCH(N94,"Not investigated",1,"Insufficient data",1,"Presumed",1.33,"Suspected",1.66,"Recognised",2)</f>
        <v>1.33</v>
      </c>
      <c r="P94" s="3" t="s">
        <v>312</v>
      </c>
      <c r="Q94" s="18" cm="1">
        <f t="array" ref="Q94">_xlfn.SWITCH(P94,"non examiné",1,"n.c.",1,"Carc. 3",1.33,"Carc. 2",1.66,"Carc. 1A",2,"Carc. 1B",2)</f>
        <v>2</v>
      </c>
      <c r="R94" s="3">
        <v>10</v>
      </c>
      <c r="S94" s="18">
        <v>5.0000000000000001E-4</v>
      </c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</row>
    <row r="95" spans="1:100" x14ac:dyDescent="0.25">
      <c r="A95" s="5" t="s">
        <v>129</v>
      </c>
      <c r="B95" s="6" t="s">
        <v>245</v>
      </c>
      <c r="C95" s="14">
        <v>1498</v>
      </c>
      <c r="D95" s="6" t="s">
        <v>79</v>
      </c>
      <c r="E95" s="9"/>
      <c r="F95" s="9">
        <f t="shared" si="10"/>
        <v>13.897439546746192</v>
      </c>
      <c r="G95" s="3">
        <v>4</v>
      </c>
      <c r="H95" s="3">
        <f t="shared" si="11"/>
        <v>1079767.9934326846</v>
      </c>
      <c r="I95" s="3">
        <f t="shared" si="12"/>
        <v>6.0333304499350158</v>
      </c>
      <c r="J95" s="3">
        <v>6.0333304499350158</v>
      </c>
      <c r="K95" s="3">
        <f t="shared" si="9"/>
        <v>3.4743598866865479</v>
      </c>
      <c r="L95" s="32">
        <f>VLOOKUP(D95,'[1]Score Persistence'!$D$6:$O$158,12,FALSE)</f>
        <v>229</v>
      </c>
      <c r="M95" s="34">
        <v>15.135612484362087</v>
      </c>
      <c r="N95" s="18" t="s">
        <v>297</v>
      </c>
      <c r="O95" s="18" cm="1">
        <f t="array" ref="O95">_xlfn.SWITCH(N95,"Not investigated",1,"Insufficient data",1,"Presumed",1.33,"Suspected",1.66,"Recognised",2)</f>
        <v>2</v>
      </c>
      <c r="P95" s="3" t="s">
        <v>310</v>
      </c>
      <c r="Q95" s="18" cm="1">
        <f t="array" ref="Q95">_xlfn.SWITCH(P95,"non examiné",1,"n.c.",1,"Carc. 3",1.33,"Carc. 2",1.66,"Carc. 1A",2,"Carc. 1B",2)</f>
        <v>2</v>
      </c>
      <c r="R95" s="3">
        <v>32.1</v>
      </c>
      <c r="S95" s="18">
        <v>4.0000000000000002E-4</v>
      </c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</row>
    <row r="96" spans="1:100" ht="30" x14ac:dyDescent="0.25">
      <c r="A96" s="5" t="s">
        <v>160</v>
      </c>
      <c r="B96" s="6" t="s">
        <v>263</v>
      </c>
      <c r="C96" s="14">
        <v>1135</v>
      </c>
      <c r="D96" s="6" t="s">
        <v>118</v>
      </c>
      <c r="E96" s="9"/>
      <c r="F96" s="9">
        <f t="shared" si="10"/>
        <v>13.654832572734229</v>
      </c>
      <c r="G96" s="3">
        <v>4</v>
      </c>
      <c r="H96" s="3">
        <f t="shared" si="11"/>
        <v>812742.51406217762</v>
      </c>
      <c r="I96" s="3">
        <f t="shared" si="12"/>
        <v>5.9099529780248723</v>
      </c>
      <c r="J96" s="3">
        <v>5.9099529780248723</v>
      </c>
      <c r="K96" s="3">
        <f t="shared" ref="K96:K127" si="13">(9/($J$11-$J$12))*I96+(($J$11-10*$J$12)/($J$11-$J$12))</f>
        <v>3.4137081431835572</v>
      </c>
      <c r="L96" s="32">
        <v>708</v>
      </c>
      <c r="M96" s="34">
        <v>12.99870237388604</v>
      </c>
      <c r="N96" s="18" t="s">
        <v>298</v>
      </c>
      <c r="O96" s="18" cm="1">
        <f t="array" ref="O96">_xlfn.SWITCH(N96,"Not investigated",1,"Insufficient data",1,"Presumed",1.33,"Suspected",1.66,"Recognised",2)</f>
        <v>1.33</v>
      </c>
      <c r="P96" s="3" t="s">
        <v>309</v>
      </c>
      <c r="Q96" s="18" cm="1">
        <f t="array" ref="Q96">_xlfn.SWITCH(P96,"non examiné",1,"n.c.",1,"Carc. 3",1.33,"Carc. 2",1.66,"Carc. 1A",2,"Carc. 1B",2)</f>
        <v>1.66</v>
      </c>
      <c r="R96" s="3">
        <v>2.5</v>
      </c>
      <c r="S96" s="18">
        <v>0.01</v>
      </c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</row>
    <row r="97" spans="1:100" x14ac:dyDescent="0.25">
      <c r="A97" s="5" t="s">
        <v>160</v>
      </c>
      <c r="B97" s="6" t="s">
        <v>196</v>
      </c>
      <c r="C97" s="14">
        <v>1955</v>
      </c>
      <c r="D97" s="6" t="s">
        <v>93</v>
      </c>
      <c r="E97" s="9"/>
      <c r="F97" s="9">
        <f t="shared" si="10"/>
        <v>13.517980830414928</v>
      </c>
      <c r="G97" s="3">
        <v>4</v>
      </c>
      <c r="H97" s="3">
        <f t="shared" si="11"/>
        <v>692400.21866930183</v>
      </c>
      <c r="I97" s="3">
        <f t="shared" si="12"/>
        <v>5.8403571963594167</v>
      </c>
      <c r="J97" s="3">
        <v>5.8403571963594167</v>
      </c>
      <c r="K97" s="3">
        <f t="shared" si="13"/>
        <v>3.3794952076037319</v>
      </c>
      <c r="L97" s="32">
        <v>141</v>
      </c>
      <c r="M97" s="34">
        <v>1479.1083881682086</v>
      </c>
      <c r="N97" s="18" t="s">
        <v>297</v>
      </c>
      <c r="O97" s="18" cm="1">
        <f t="array" ref="O97">_xlfn.SWITCH(N97,"Not investigated",1,"Insufficient data",1,"Presumed",1.33,"Suspected",1.66,"Recognised",2)</f>
        <v>2</v>
      </c>
      <c r="P97" s="3" t="s">
        <v>309</v>
      </c>
      <c r="Q97" s="18" cm="1">
        <f t="array" ref="Q97">_xlfn.SWITCH(P97,"non examiné",1,"n.c.",1,"Carc. 3",1.33,"Carc. 2",1.66,"Carc. 1A",2,"Carc. 1B",2)</f>
        <v>1.66</v>
      </c>
      <c r="R97" s="3">
        <v>0.4</v>
      </c>
      <c r="S97" s="18">
        <v>2.5</v>
      </c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</row>
    <row r="98" spans="1:100" x14ac:dyDescent="0.25">
      <c r="A98" s="5" t="s">
        <v>129</v>
      </c>
      <c r="B98" s="6" t="s">
        <v>194</v>
      </c>
      <c r="C98" s="14">
        <v>6695</v>
      </c>
      <c r="D98" s="6" t="s">
        <v>52</v>
      </c>
      <c r="E98" s="9"/>
      <c r="F98" s="9">
        <f t="shared" si="10"/>
        <v>13.482327466254183</v>
      </c>
      <c r="G98" s="3">
        <v>10</v>
      </c>
      <c r="H98" s="3">
        <f t="shared" si="11"/>
        <v>51.094400000000007</v>
      </c>
      <c r="I98" s="3">
        <f t="shared" si="12"/>
        <v>1.7083733036108115</v>
      </c>
      <c r="J98" s="3">
        <v>1.7083733036108115</v>
      </c>
      <c r="K98" s="3">
        <f t="shared" si="13"/>
        <v>1.3482327466254183</v>
      </c>
      <c r="L98" s="32">
        <v>70</v>
      </c>
      <c r="M98" s="34">
        <v>9.1240000000000006</v>
      </c>
      <c r="N98" s="18" t="s">
        <v>297</v>
      </c>
      <c r="O98" s="18" cm="1">
        <f t="array" ref="O98">_xlfn.SWITCH(N98,"Not investigated",1,"Insufficient data",1,"Presumed",1.33,"Suspected",1.66,"Recognised",2)</f>
        <v>2</v>
      </c>
      <c r="P98" s="3" t="s">
        <v>311</v>
      </c>
      <c r="Q98" s="18" cm="1">
        <f t="array" ref="Q98">_xlfn.SWITCH(P98,"non examiné",1,"n.c.",1,"Carc. 3",1.33,"Carc. 2",1.66,"Carc. 1A",2,"Carc. 1B",2)</f>
        <v>1</v>
      </c>
      <c r="R98" s="3">
        <v>2</v>
      </c>
      <c r="S98" s="18">
        <v>12.5</v>
      </c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</row>
    <row r="99" spans="1:100" x14ac:dyDescent="0.25">
      <c r="A99" s="5" t="s">
        <v>129</v>
      </c>
      <c r="B99" s="6" t="s">
        <v>232</v>
      </c>
      <c r="C99" s="14">
        <v>1489</v>
      </c>
      <c r="D99" s="6" t="s">
        <v>70</v>
      </c>
      <c r="E99" s="9"/>
      <c r="F99" s="9">
        <f t="shared" si="10"/>
        <v>12.794535941596578</v>
      </c>
      <c r="G99" s="3">
        <v>7</v>
      </c>
      <c r="H99" s="3">
        <f t="shared" si="11"/>
        <v>482.93422637042721</v>
      </c>
      <c r="I99" s="3">
        <f t="shared" si="12"/>
        <v>2.6838879856800517</v>
      </c>
      <c r="J99" s="3">
        <v>2.6838879856800517</v>
      </c>
      <c r="K99" s="3">
        <f t="shared" si="13"/>
        <v>1.8277908487995111</v>
      </c>
      <c r="L99" s="32">
        <f>VLOOKUP(D99,'[1]Score Persistence'!$D$6:$O$158,12,FALSE)</f>
        <v>71</v>
      </c>
      <c r="M99" s="34">
        <v>57.543993733715695</v>
      </c>
      <c r="N99" s="18" t="s">
        <v>299</v>
      </c>
      <c r="O99" s="18" cm="1">
        <f t="array" ref="O99">_xlfn.SWITCH(N99,"Not investigated",1,"Insufficient data",1,"Presumed",1.33,"Suspected",1.66,"Recognised",2)</f>
        <v>1</v>
      </c>
      <c r="P99" s="3" t="s">
        <v>311</v>
      </c>
      <c r="Q99" s="18" cm="1">
        <f t="array" ref="Q99">_xlfn.SWITCH(P99,"non examiné",1,"n.c.",1,"Carc. 3",1.33,"Carc. 2",1.66,"Carc. 1A",2,"Carc. 1B",2)</f>
        <v>1</v>
      </c>
      <c r="R99" s="3">
        <v>0.9</v>
      </c>
      <c r="S99" s="18">
        <v>9.4</v>
      </c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</row>
    <row r="100" spans="1:100" hidden="1" x14ac:dyDescent="0.25">
      <c r="A100" s="5" t="s">
        <v>151</v>
      </c>
      <c r="B100" s="6" t="s">
        <v>237</v>
      </c>
      <c r="C100" s="14">
        <v>1113</v>
      </c>
      <c r="D100" s="6" t="s">
        <v>15</v>
      </c>
      <c r="E100" s="9" t="s">
        <v>150</v>
      </c>
      <c r="F100" s="9">
        <f t="shared" si="10"/>
        <v>12.746836486760136</v>
      </c>
      <c r="G100" s="3">
        <v>7</v>
      </c>
      <c r="H100" s="3">
        <f t="shared" si="11"/>
        <v>467.76374549324271</v>
      </c>
      <c r="I100" s="3">
        <f t="shared" si="12"/>
        <v>2.6700265583402047</v>
      </c>
      <c r="J100" s="3">
        <v>2.6700265583402047</v>
      </c>
      <c r="K100" s="3">
        <f t="shared" si="13"/>
        <v>1.8209766409657338</v>
      </c>
      <c r="L100" s="32">
        <f>VLOOKUP(D100,'[1]Score Persistence'!$D$6:$O$158,12,FALSE)</f>
        <v>156</v>
      </c>
      <c r="M100" s="34">
        <v>20.989398836235249</v>
      </c>
      <c r="N100" s="18" t="s">
        <v>299</v>
      </c>
      <c r="O100" s="18" cm="1">
        <f t="array" ref="O100">_xlfn.SWITCH(N100,"Not investigated",1,"Insufficient data",1,"Presumed",1.33,"Suspected",1.66,"Recognised",2)</f>
        <v>1</v>
      </c>
      <c r="P100" s="3" t="s">
        <v>308</v>
      </c>
      <c r="Q100" s="18" cm="1">
        <f t="array" ref="Q100">_xlfn.SWITCH(P100,"non examiné",1,"n.c.",1,"Carc. 3",1.33,"Carc. 2",1.66,"Carc. 1A",2,"Carc. 1B",2)</f>
        <v>1</v>
      </c>
      <c r="R100" s="3">
        <v>70</v>
      </c>
      <c r="S100" s="18">
        <v>0.1</v>
      </c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</row>
    <row r="101" spans="1:100" x14ac:dyDescent="0.25">
      <c r="A101" s="5" t="s">
        <v>129</v>
      </c>
      <c r="B101" s="6" t="s">
        <v>201</v>
      </c>
      <c r="C101" s="14">
        <v>6644</v>
      </c>
      <c r="D101" s="6" t="s">
        <v>53</v>
      </c>
      <c r="E101" s="9"/>
      <c r="F101" s="9">
        <f t="shared" si="10"/>
        <v>12.099423617253361</v>
      </c>
      <c r="G101" s="3">
        <v>10</v>
      </c>
      <c r="H101" s="3">
        <f t="shared" si="11"/>
        <v>26.733984839874935</v>
      </c>
      <c r="I101" s="3">
        <f t="shared" si="12"/>
        <v>1.4270636974391229</v>
      </c>
      <c r="J101" s="3">
        <v>1.4270636974391229</v>
      </c>
      <c r="K101" s="3">
        <f t="shared" si="13"/>
        <v>1.2099423617253362</v>
      </c>
      <c r="L101" s="32">
        <f>VLOOKUP(D101,'[1]Score Persistence'!$D$6:$O$158,12,FALSE)</f>
        <v>70</v>
      </c>
      <c r="M101" s="34">
        <v>19.952623149688804</v>
      </c>
      <c r="N101" s="18" t="s">
        <v>297</v>
      </c>
      <c r="O101" s="18" cm="1">
        <f t="array" ref="O101">_xlfn.SWITCH(N101,"Not investigated",1,"Insufficient data",1,"Presumed",1.33,"Suspected",1.66,"Recognised",2)</f>
        <v>2</v>
      </c>
      <c r="P101" s="3" t="s">
        <v>311</v>
      </c>
      <c r="Q101" s="18" cm="1">
        <f t="array" ref="Q101">_xlfn.SWITCH(P101,"non examiné",1,"n.c.",1,"Carc. 3",1.33,"Carc. 2",1.66,"Carc. 1A",2,"Carc. 1B",2)</f>
        <v>1</v>
      </c>
      <c r="R101" s="3">
        <v>8.359</v>
      </c>
      <c r="S101" s="18">
        <v>12.5</v>
      </c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</row>
    <row r="102" spans="1:100" x14ac:dyDescent="0.25">
      <c r="A102" s="5" t="s">
        <v>129</v>
      </c>
      <c r="B102" s="6" t="s">
        <v>222</v>
      </c>
      <c r="C102" s="14">
        <v>1640</v>
      </c>
      <c r="D102" s="6" t="s">
        <v>67</v>
      </c>
      <c r="E102" s="9"/>
      <c r="F102" s="9">
        <f t="shared" si="10"/>
        <v>11.740138488220298</v>
      </c>
      <c r="G102" s="3">
        <v>7</v>
      </c>
      <c r="H102" s="3">
        <f t="shared" si="11"/>
        <v>238.49585884349631</v>
      </c>
      <c r="I102" s="3">
        <f t="shared" si="12"/>
        <v>2.3774808425080729</v>
      </c>
      <c r="J102" s="3">
        <v>2.3774808425080729</v>
      </c>
      <c r="K102" s="3">
        <f t="shared" si="13"/>
        <v>1.6771626411743283</v>
      </c>
      <c r="L102" s="32">
        <v>7</v>
      </c>
      <c r="M102" s="34">
        <v>10.715193052376069</v>
      </c>
      <c r="N102" s="18" t="s">
        <v>299</v>
      </c>
      <c r="O102" s="18" cm="1">
        <f t="array" ref="O102">_xlfn.SWITCH(N102,"Not investigated",1,"Insufficient data",1,"Presumed",1.33,"Suspected",1.66,"Recognised",2)</f>
        <v>1</v>
      </c>
      <c r="P102" s="3" t="s">
        <v>308</v>
      </c>
      <c r="Q102" s="18" cm="1">
        <f t="array" ref="Q102">_xlfn.SWITCH(P102,"non examiné",1,"n.c.",1,"Carc. 3",1.33,"Carc. 2",1.66,"Carc. 1A",2,"Carc. 1B",2)</f>
        <v>1</v>
      </c>
      <c r="R102" s="3">
        <v>6.2899500000000002</v>
      </c>
      <c r="S102" s="18">
        <v>0.05</v>
      </c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</row>
    <row r="103" spans="1:100" ht="30" x14ac:dyDescent="0.25">
      <c r="A103" s="5" t="s">
        <v>129</v>
      </c>
      <c r="B103" s="6" t="s">
        <v>212</v>
      </c>
      <c r="C103" s="14">
        <v>5347</v>
      </c>
      <c r="D103" s="6" t="s">
        <v>42</v>
      </c>
      <c r="E103" s="9"/>
      <c r="F103" s="9">
        <f t="shared" si="10"/>
        <v>11.592300321739103</v>
      </c>
      <c r="G103" s="3">
        <v>4</v>
      </c>
      <c r="H103" s="3">
        <f t="shared" si="11"/>
        <v>72619.7571766162</v>
      </c>
      <c r="I103" s="3">
        <f t="shared" si="12"/>
        <v>4.8610547924007239</v>
      </c>
      <c r="J103" s="3">
        <v>4.8610547924007239</v>
      </c>
      <c r="K103" s="3">
        <f t="shared" si="13"/>
        <v>2.8980750804347757</v>
      </c>
      <c r="L103" s="32">
        <f>VLOOKUP(D103,'[1]Score Persistence'!$D$6:$O$158,12,FALSE)</f>
        <v>157</v>
      </c>
      <c r="M103" s="34">
        <v>1318.2567385564089</v>
      </c>
      <c r="N103" s="18" t="s">
        <v>297</v>
      </c>
      <c r="O103" s="18" cm="1">
        <f t="array" ref="O103">_xlfn.SWITCH(N103,"Not investigated",1,"Insufficient data",1,"Presumed",1.33,"Suspected",1.66,"Recognised",2)</f>
        <v>2</v>
      </c>
      <c r="P103" s="3" t="s">
        <v>310</v>
      </c>
      <c r="Q103" s="18" cm="1">
        <f t="array" ref="Q103">_xlfn.SWITCH(P103,"non examiné",1,"n.c.",1,"Carc. 3",1.33,"Carc. 2",1.66,"Carc. 1A",2,"Carc. 1B",2)</f>
        <v>2</v>
      </c>
      <c r="R103" s="3">
        <v>57</v>
      </c>
      <c r="S103" s="18">
        <v>0.2</v>
      </c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</row>
    <row r="104" spans="1:100" x14ac:dyDescent="0.25">
      <c r="A104" s="5" t="s">
        <v>129</v>
      </c>
      <c r="B104" s="6" t="s">
        <v>272</v>
      </c>
      <c r="C104" s="14">
        <v>1285</v>
      </c>
      <c r="D104" s="6" t="s">
        <v>83</v>
      </c>
      <c r="E104" s="9"/>
      <c r="F104" s="9">
        <f t="shared" si="10"/>
        <v>11.278627844695698</v>
      </c>
      <c r="G104" s="3">
        <v>4</v>
      </c>
      <c r="H104" s="3">
        <f t="shared" si="11"/>
        <v>50296.417018285989</v>
      </c>
      <c r="I104" s="3">
        <f t="shared" si="12"/>
        <v>4.7015370481849343</v>
      </c>
      <c r="J104" s="3">
        <v>4.7015370481849343</v>
      </c>
      <c r="K104" s="3">
        <f t="shared" si="13"/>
        <v>2.8196569611739246</v>
      </c>
      <c r="L104" s="32">
        <v>532</v>
      </c>
      <c r="M104" s="34">
        <v>5.0118723362727229</v>
      </c>
      <c r="N104" s="18" t="s">
        <v>299</v>
      </c>
      <c r="O104" s="18" cm="1">
        <f t="array" ref="O104">_xlfn.SWITCH(N104,"Not investigated",1,"Insufficient data",1,"Presumed",1.33,"Suspected",1.66,"Recognised",2)</f>
        <v>1</v>
      </c>
      <c r="P104" s="3" t="s">
        <v>309</v>
      </c>
      <c r="Q104" s="18" cm="1">
        <f t="array" ref="Q104">_xlfn.SWITCH(P104,"non examiné",1,"n.c.",1,"Carc. 3",1.33,"Carc. 2",1.66,"Carc. 1A",2,"Carc. 1B",2)</f>
        <v>1.66</v>
      </c>
      <c r="R104" s="3">
        <v>22</v>
      </c>
      <c r="S104" s="18">
        <v>4.0000000000000001E-3</v>
      </c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</row>
    <row r="105" spans="1:100" x14ac:dyDescent="0.25">
      <c r="A105" s="5" t="s">
        <v>160</v>
      </c>
      <c r="B105" s="6" t="s">
        <v>278</v>
      </c>
      <c r="C105" s="14">
        <v>1168</v>
      </c>
      <c r="D105" s="6" t="s">
        <v>97</v>
      </c>
      <c r="E105" s="9"/>
      <c r="F105" s="9">
        <f t="shared" si="10"/>
        <v>10.852463568195287</v>
      </c>
      <c r="G105" s="3">
        <v>4</v>
      </c>
      <c r="H105" s="3">
        <f t="shared" si="11"/>
        <v>30535.971432933689</v>
      </c>
      <c r="I105" s="3">
        <f t="shared" si="12"/>
        <v>4.4848117406492864</v>
      </c>
      <c r="J105" s="3">
        <v>4.4848117406492864</v>
      </c>
      <c r="K105" s="3">
        <f t="shared" si="13"/>
        <v>2.7131158920488216</v>
      </c>
      <c r="L105" s="32">
        <v>708</v>
      </c>
      <c r="M105" s="34">
        <v>23.442288153199236</v>
      </c>
      <c r="N105" s="18" t="s">
        <v>298</v>
      </c>
      <c r="O105" s="18" cm="1">
        <f t="array" ref="O105">_xlfn.SWITCH(N105,"Not investigated",1,"Insufficient data",1,"Presumed",1.33,"Suspected",1.66,"Recognised",2)</f>
        <v>1.33</v>
      </c>
      <c r="P105" s="3" t="s">
        <v>309</v>
      </c>
      <c r="Q105" s="18" cm="1">
        <f t="array" ref="Q105">_xlfn.SWITCH(P105,"non examiné",1,"n.c.",1,"Carc. 3",1.33,"Carc. 2",1.66,"Carc. 1A",2,"Carc. 1B",2)</f>
        <v>1.66</v>
      </c>
      <c r="R105" s="3">
        <v>20</v>
      </c>
      <c r="S105" s="18">
        <v>5.9999999999999901E-2</v>
      </c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</row>
    <row r="106" spans="1:100" x14ac:dyDescent="0.25">
      <c r="A106" s="5" t="s">
        <v>151</v>
      </c>
      <c r="B106" s="6" t="s">
        <v>265</v>
      </c>
      <c r="C106" s="14">
        <v>1780</v>
      </c>
      <c r="D106" s="6" t="s">
        <v>23</v>
      </c>
      <c r="E106" s="9"/>
      <c r="F106" s="9">
        <f t="shared" si="10"/>
        <v>10.553269803953601</v>
      </c>
      <c r="G106" s="3">
        <v>4</v>
      </c>
      <c r="H106" s="3">
        <f t="shared" si="11"/>
        <v>21510.827998287612</v>
      </c>
      <c r="I106" s="3">
        <f t="shared" si="12"/>
        <v>4.3326571276429924</v>
      </c>
      <c r="J106" s="3">
        <v>4.3326571276429924</v>
      </c>
      <c r="K106" s="3">
        <f t="shared" si="13"/>
        <v>2.6383174509884002</v>
      </c>
      <c r="L106" s="32">
        <f>VLOOKUP(D106,'[1]Score Persistence'!$D$6:$O$158,12,FALSE)</f>
        <v>229</v>
      </c>
      <c r="M106" s="34">
        <v>14.125375446227544</v>
      </c>
      <c r="N106" s="18" t="s">
        <v>298</v>
      </c>
      <c r="O106" s="18" cm="1">
        <f t="array" ref="O106">_xlfn.SWITCH(N106,"Not investigated",1,"Insufficient data",1,"Presumed",1.33,"Suspected",1.66,"Recognised",2)</f>
        <v>1.33</v>
      </c>
      <c r="P106" s="3" t="s">
        <v>308</v>
      </c>
      <c r="Q106" s="18" cm="1">
        <f t="array" ref="Q106">_xlfn.SWITCH(P106,"non examiné",1,"n.c.",1,"Carc. 3",1.33,"Carc. 2",1.66,"Carc. 1A",2,"Carc. 1B",2)</f>
        <v>1</v>
      </c>
      <c r="R106" s="3">
        <v>1</v>
      </c>
      <c r="S106" s="18">
        <v>0.2</v>
      </c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</row>
    <row r="107" spans="1:100" ht="30" hidden="1" x14ac:dyDescent="0.25">
      <c r="A107" s="5" t="s">
        <v>160</v>
      </c>
      <c r="B107" s="6" t="s">
        <v>314</v>
      </c>
      <c r="C107" s="6">
        <v>1198</v>
      </c>
      <c r="D107" s="6" t="s">
        <v>307</v>
      </c>
      <c r="E107" s="9" t="s">
        <v>150</v>
      </c>
      <c r="F107" s="9">
        <f t="shared" si="10"/>
        <v>10</v>
      </c>
      <c r="G107" s="3">
        <v>1</v>
      </c>
      <c r="H107" s="3">
        <f t="shared" si="11"/>
        <v>2.0312097972244664E+19</v>
      </c>
      <c r="I107" s="3">
        <f t="shared" si="12"/>
        <v>19.307754782622588</v>
      </c>
      <c r="J107" s="3">
        <v>19.307754782622588</v>
      </c>
      <c r="K107" s="3">
        <f t="shared" si="13"/>
        <v>10</v>
      </c>
      <c r="L107" s="32">
        <f>VLOOKUP(D107,'[1]Score Persistence'!$D$6:$O$158,12,FALSE)</f>
        <v>2201</v>
      </c>
      <c r="M107" s="34">
        <v>14454.397707459291</v>
      </c>
      <c r="N107" s="18" t="s">
        <v>296</v>
      </c>
      <c r="O107" s="18" cm="1">
        <f t="array" ref="O107">_xlfn.SWITCH(N107,"Not investigated",1,"Insufficient data",1,"Presumed",1.33,"Suspected",1.66,"Recognised",2)</f>
        <v>1</v>
      </c>
      <c r="P107" s="3" t="s">
        <v>309</v>
      </c>
      <c r="Q107" s="18" cm="1">
        <f t="array" ref="Q107">_xlfn.SWITCH(P107,"non examiné",1,"n.c.",1,"Carc. 3",1.33,"Carc. 2",1.66,"Carc. 1A",2,"Carc. 1B",2)</f>
        <v>1.66</v>
      </c>
      <c r="R107" s="3">
        <v>1.9999999999999999E-7</v>
      </c>
      <c r="S107" s="18">
        <v>1.2999999999999899E-5</v>
      </c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</row>
    <row r="108" spans="1:100" ht="30" x14ac:dyDescent="0.25">
      <c r="A108" s="5" t="s">
        <v>129</v>
      </c>
      <c r="B108" s="6" t="s">
        <v>208</v>
      </c>
      <c r="C108" s="14">
        <v>1709</v>
      </c>
      <c r="D108" s="6" t="s">
        <v>58</v>
      </c>
      <c r="E108" s="9" t="s">
        <v>204</v>
      </c>
      <c r="F108" s="9">
        <f t="shared" si="10"/>
        <v>9.7316594605573474</v>
      </c>
      <c r="G108" s="3">
        <v>7</v>
      </c>
      <c r="H108" s="3">
        <f t="shared" si="11"/>
        <v>62.20399511998388</v>
      </c>
      <c r="I108" s="3">
        <f t="shared" si="12"/>
        <v>1.7938182786272225</v>
      </c>
      <c r="J108" s="3">
        <v>1.7938182786272225</v>
      </c>
      <c r="K108" s="3">
        <f t="shared" si="13"/>
        <v>1.3902370657939067</v>
      </c>
      <c r="L108" s="32">
        <f>VLOOKUP(D108,'[1]Score Persistence'!$D$6:$O$158,12,FALSE)</f>
        <v>71</v>
      </c>
      <c r="M108" s="34">
        <v>194.98445997580458</v>
      </c>
      <c r="N108" s="18" t="s">
        <v>298</v>
      </c>
      <c r="O108" s="18" cm="1">
        <f t="array" ref="O108">_xlfn.SWITCH(N108,"Not investigated",1,"Insufficient data",1,"Presumed",1.33,"Suspected",1.66,"Recognised",2)</f>
        <v>1.33</v>
      </c>
      <c r="P108" s="3" t="s">
        <v>311</v>
      </c>
      <c r="Q108" s="18" cm="1">
        <f t="array" ref="Q108">_xlfn.SWITCH(P108,"non examiné",1,"n.c.",1,"Carc. 3",1.33,"Carc. 2",1.66,"Carc. 1A",2,"Carc. 1B",2)</f>
        <v>1</v>
      </c>
      <c r="R108" s="3">
        <v>1.48</v>
      </c>
      <c r="S108" s="18">
        <v>200</v>
      </c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</row>
    <row r="109" spans="1:100" hidden="1" x14ac:dyDescent="0.25">
      <c r="A109" s="5" t="s">
        <v>151</v>
      </c>
      <c r="B109" s="6" t="s">
        <v>192</v>
      </c>
      <c r="C109" s="14">
        <v>1506</v>
      </c>
      <c r="D109" s="6" t="s">
        <v>13</v>
      </c>
      <c r="E109" s="9" t="s">
        <v>150</v>
      </c>
      <c r="F109" s="9">
        <f t="shared" si="10"/>
        <v>9.643108039151091</v>
      </c>
      <c r="G109" s="3">
        <v>7</v>
      </c>
      <c r="H109" s="3">
        <f t="shared" si="11"/>
        <v>58.625329833172664</v>
      </c>
      <c r="I109" s="3">
        <f t="shared" si="12"/>
        <v>1.7680852991231206</v>
      </c>
      <c r="J109" s="3">
        <v>1.7680852991231206</v>
      </c>
      <c r="K109" s="3">
        <f t="shared" si="13"/>
        <v>1.3775868627358701</v>
      </c>
      <c r="L109" s="32">
        <f>VLOOKUP(D109,'[1]Score Persistence'!$D$6:$O$158,12,FALSE)</f>
        <v>31</v>
      </c>
      <c r="M109" s="34">
        <v>19.906733389871871</v>
      </c>
      <c r="N109" s="18" t="s">
        <v>298</v>
      </c>
      <c r="O109" s="18" cm="1">
        <f t="array" ref="O109">_xlfn.SWITCH(N109,"Not investigated",1,"Insufficient data",1,"Presumed",1.33,"Suspected",1.66,"Recognised",2)</f>
        <v>1.33</v>
      </c>
      <c r="P109" s="3" t="s">
        <v>308</v>
      </c>
      <c r="Q109" s="18" cm="1">
        <f t="array" ref="Q109">_xlfn.SWITCH(P109,"non examiné",1,"n.c.",1,"Carc. 3",1.33,"Carc. 2",1.66,"Carc. 1A",2,"Carc. 1B",2)</f>
        <v>1</v>
      </c>
      <c r="R109" s="3">
        <v>28</v>
      </c>
      <c r="S109" s="18">
        <v>0.5</v>
      </c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</row>
    <row r="110" spans="1:100" x14ac:dyDescent="0.25">
      <c r="A110" s="5" t="s">
        <v>129</v>
      </c>
      <c r="B110" s="6" t="s">
        <v>261</v>
      </c>
      <c r="C110" s="14">
        <v>1753</v>
      </c>
      <c r="D110" s="6" t="s">
        <v>81</v>
      </c>
      <c r="E110" s="9"/>
      <c r="F110" s="9">
        <f t="shared" ref="F110:F141" si="14">G110*K110</f>
        <v>9.404036110614058</v>
      </c>
      <c r="G110" s="3">
        <v>4</v>
      </c>
      <c r="H110" s="3">
        <f t="shared" ref="H110:H141" si="15">(L110*M110*O110*Q110)/(R110*S110)</f>
        <v>5600.3578250373757</v>
      </c>
      <c r="I110" s="3">
        <f t="shared" ref="I110:I141" si="16">MAX(LOG10(H110),1)</f>
        <v>3.7482157763766581</v>
      </c>
      <c r="J110" s="3">
        <v>3.7482157763766581</v>
      </c>
      <c r="K110" s="3">
        <f t="shared" si="13"/>
        <v>2.3510090276535145</v>
      </c>
      <c r="L110" s="32">
        <v>229</v>
      </c>
      <c r="M110" s="34">
        <v>6.3095734448019343</v>
      </c>
      <c r="N110" s="18" t="s">
        <v>299</v>
      </c>
      <c r="O110" s="18" cm="1">
        <f t="array" ref="O110">_xlfn.SWITCH(N110,"Not investigated",1,"Insufficient data",1,"Presumed",1.33,"Suspected",1.66,"Recognised",2)</f>
        <v>1</v>
      </c>
      <c r="P110" s="3" t="s">
        <v>312</v>
      </c>
      <c r="Q110" s="18" cm="1">
        <f t="array" ref="Q110">_xlfn.SWITCH(P110,"non examiné",1,"n.c.",1,"Carc. 3",1.33,"Carc. 2",1.66,"Carc. 1A",2,"Carc. 1B",2)</f>
        <v>2</v>
      </c>
      <c r="R110" s="3">
        <v>172</v>
      </c>
      <c r="S110" s="18">
        <v>3.0000000000000001E-3</v>
      </c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</row>
    <row r="111" spans="1:100" x14ac:dyDescent="0.25">
      <c r="A111" s="5" t="s">
        <v>129</v>
      </c>
      <c r="B111" s="6" t="s">
        <v>242</v>
      </c>
      <c r="C111" s="14">
        <v>1271</v>
      </c>
      <c r="D111" s="6" t="s">
        <v>76</v>
      </c>
      <c r="E111" s="9"/>
      <c r="F111" s="9">
        <f t="shared" si="14"/>
        <v>9.1705555028107018</v>
      </c>
      <c r="G111" s="3">
        <v>4</v>
      </c>
      <c r="H111" s="3">
        <f t="shared" si="15"/>
        <v>4260.6857781070903</v>
      </c>
      <c r="I111" s="3">
        <f t="shared" si="16"/>
        <v>3.6294795065388383</v>
      </c>
      <c r="J111" s="3">
        <v>3.6294795065388383</v>
      </c>
      <c r="K111" s="3">
        <f t="shared" si="13"/>
        <v>2.2926388757026754</v>
      </c>
      <c r="L111" s="32">
        <v>708</v>
      </c>
      <c r="M111" s="34">
        <v>12.99870237388604</v>
      </c>
      <c r="N111" s="18" t="s">
        <v>299</v>
      </c>
      <c r="O111" s="18" cm="1">
        <f t="array" ref="O111">_xlfn.SWITCH(N111,"Not investigated",1,"Insufficient data",1,"Presumed",1.33,"Suspected",1.66,"Recognised",2)</f>
        <v>1</v>
      </c>
      <c r="P111" s="3" t="s">
        <v>308</v>
      </c>
      <c r="Q111" s="18" cm="1">
        <f t="array" ref="Q111">_xlfn.SWITCH(P111,"non examiné",1,"n.c.",1,"Carc. 3",1.33,"Carc. 2",1.66,"Carc. 1A",2,"Carc. 1B",2)</f>
        <v>1</v>
      </c>
      <c r="R111" s="3">
        <v>108</v>
      </c>
      <c r="S111" s="18">
        <v>0.02</v>
      </c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</row>
    <row r="112" spans="1:100" x14ac:dyDescent="0.25">
      <c r="A112" s="25" t="s">
        <v>87</v>
      </c>
      <c r="B112" s="2" t="s">
        <v>305</v>
      </c>
      <c r="C112" s="24">
        <v>0</v>
      </c>
      <c r="D112" s="4" t="s">
        <v>306</v>
      </c>
      <c r="E112" s="29"/>
      <c r="F112" s="9">
        <f t="shared" si="14"/>
        <v>8.9992317003138016</v>
      </c>
      <c r="G112" s="3">
        <v>1</v>
      </c>
      <c r="H112" s="3">
        <f t="shared" si="15"/>
        <v>1.8706689399999997E+17</v>
      </c>
      <c r="I112" s="3">
        <f t="shared" si="16"/>
        <v>17.271996935414023</v>
      </c>
      <c r="J112" s="3">
        <v>17.271996935414023</v>
      </c>
      <c r="K112" s="3">
        <f t="shared" si="13"/>
        <v>8.9992317003138016</v>
      </c>
      <c r="L112" s="32">
        <v>229</v>
      </c>
      <c r="M112" s="34">
        <v>37000</v>
      </c>
      <c r="N112" s="18" t="s">
        <v>298</v>
      </c>
      <c r="O112" s="18" cm="1">
        <f t="array" ref="O112">_xlfn.SWITCH(N112,"Not investigated",1,"Insufficient data",1,"Presumed",1.33,"Suspected",1.66,"Recognised",2)</f>
        <v>1.33</v>
      </c>
      <c r="P112" s="3" t="s">
        <v>309</v>
      </c>
      <c r="Q112" s="18" cm="1">
        <f t="array" ref="Q112">_xlfn.SWITCH(P112,"non examiné",1,"n.c.",1,"Carc. 3",1.33,"Carc. 2",1.66,"Carc. 1A",2,"Carc. 1B",2)</f>
        <v>1.66</v>
      </c>
      <c r="R112" s="3">
        <v>1.9999999999999999E-7</v>
      </c>
      <c r="S112" s="18">
        <v>5.0000000000000001E-4</v>
      </c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</row>
    <row r="113" spans="1:100" hidden="1" x14ac:dyDescent="0.25">
      <c r="A113" s="5" t="s">
        <v>151</v>
      </c>
      <c r="B113" s="6" t="s">
        <v>174</v>
      </c>
      <c r="C113" s="6">
        <v>1866</v>
      </c>
      <c r="D113" s="6" t="s">
        <v>30</v>
      </c>
      <c r="E113" s="9" t="s">
        <v>150</v>
      </c>
      <c r="F113" s="9">
        <f t="shared" si="14"/>
        <v>8.725762824868502</v>
      </c>
      <c r="G113" s="3">
        <v>1</v>
      </c>
      <c r="H113" s="3">
        <f t="shared" si="15"/>
        <v>5.1964640000000176E+16</v>
      </c>
      <c r="I113" s="3">
        <f t="shared" si="16"/>
        <v>16.71570792293268</v>
      </c>
      <c r="J113" s="3">
        <v>16.71570792293268</v>
      </c>
      <c r="K113" s="3">
        <f t="shared" si="13"/>
        <v>8.725762824868502</v>
      </c>
      <c r="L113" s="32">
        <f>VLOOKUP(D113,'[1]Score Persistence'!$D$6:$O$158,12,FALSE)</f>
        <v>390</v>
      </c>
      <c r="M113" s="34">
        <v>60200</v>
      </c>
      <c r="N113" s="18" t="s">
        <v>297</v>
      </c>
      <c r="O113" s="18" cm="1">
        <f t="array" ref="O113">_xlfn.SWITCH(N113,"Not investigated",1,"Insufficient data",1,"Presumed",1.33,"Suspected",1.66,"Recognised",2)</f>
        <v>2</v>
      </c>
      <c r="P113" s="3" t="s">
        <v>309</v>
      </c>
      <c r="Q113" s="18" cm="1">
        <f t="array" ref="Q113">_xlfn.SWITCH(P113,"non examiné",1,"n.c.",1,"Carc. 3",1.33,"Carc. 2",1.66,"Carc. 1A",2,"Carc. 1B",2)</f>
        <v>1.66</v>
      </c>
      <c r="R113" s="3">
        <v>5.0000000000000004E-6</v>
      </c>
      <c r="S113" s="18">
        <v>2.99999999999999E-4</v>
      </c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</row>
    <row r="114" spans="1:100" ht="60" x14ac:dyDescent="0.25">
      <c r="A114" s="5" t="s">
        <v>160</v>
      </c>
      <c r="B114" s="6" t="s">
        <v>171</v>
      </c>
      <c r="C114" s="14">
        <v>7432</v>
      </c>
      <c r="D114" s="4" t="s">
        <v>319</v>
      </c>
      <c r="E114" s="9"/>
      <c r="F114" s="9">
        <f t="shared" si="14"/>
        <v>8.6940735916808887</v>
      </c>
      <c r="G114" s="3">
        <v>1</v>
      </c>
      <c r="H114" s="3">
        <f t="shared" si="15"/>
        <v>4.4796681600000048E+16</v>
      </c>
      <c r="I114" s="3">
        <f t="shared" si="16"/>
        <v>16.651245843993994</v>
      </c>
      <c r="J114" s="3">
        <v>16.651245843993994</v>
      </c>
      <c r="K114" s="3">
        <f t="shared" si="13"/>
        <v>8.6940735916808887</v>
      </c>
      <c r="L114" s="32">
        <f>VLOOKUP(D114,'[1]Score Persistence'!$D$6:$O$158,12,FALSE)</f>
        <v>2292</v>
      </c>
      <c r="M114" s="34">
        <v>97724</v>
      </c>
      <c r="N114" s="18" t="s">
        <v>297</v>
      </c>
      <c r="O114" s="18" cm="1">
        <f t="array" ref="O114">_xlfn.SWITCH(N114,"Not investigated",1,"Insufficient data",1,"Presumed",1.33,"Suspected",1.66,"Recognised",2)</f>
        <v>2</v>
      </c>
      <c r="P114" s="3" t="s">
        <v>311</v>
      </c>
      <c r="Q114" s="18" cm="1">
        <f t="array" ref="Q114">_xlfn.SWITCH(P114,"non examiné",1,"n.c.",1,"Carc. 3",1.33,"Carc. 2",1.66,"Carc. 1A",2,"Carc. 1B",2)</f>
        <v>1</v>
      </c>
      <c r="R114" s="3">
        <v>0.01</v>
      </c>
      <c r="S114" s="18">
        <v>9.999999999999989E-7</v>
      </c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</row>
    <row r="115" spans="1:100" ht="90" x14ac:dyDescent="0.25">
      <c r="A115" s="5" t="s">
        <v>160</v>
      </c>
      <c r="B115" s="6" t="s">
        <v>172</v>
      </c>
      <c r="C115" s="14">
        <v>7707</v>
      </c>
      <c r="D115" s="4" t="s">
        <v>319</v>
      </c>
      <c r="E115" s="9"/>
      <c r="F115" s="9">
        <f t="shared" si="14"/>
        <v>8.6940735916808887</v>
      </c>
      <c r="G115" s="3">
        <v>1</v>
      </c>
      <c r="H115" s="3">
        <f t="shared" si="15"/>
        <v>4.4796681600000048E+16</v>
      </c>
      <c r="I115" s="3">
        <f t="shared" si="16"/>
        <v>16.651245843993994</v>
      </c>
      <c r="J115" s="3">
        <v>16.651245843993994</v>
      </c>
      <c r="K115" s="3">
        <f t="shared" si="13"/>
        <v>8.6940735916808887</v>
      </c>
      <c r="L115" s="32">
        <f>VLOOKUP(D115,'[1]Score Persistence'!$D$6:$O$158,12,FALSE)</f>
        <v>2292</v>
      </c>
      <c r="M115" s="34">
        <v>97724</v>
      </c>
      <c r="N115" s="18" t="s">
        <v>297</v>
      </c>
      <c r="O115" s="18" cm="1">
        <f t="array" ref="O115">_xlfn.SWITCH(N115,"Not investigated",1,"Insufficient data",1,"Presumed",1.33,"Suspected",1.66,"Recognised",2)</f>
        <v>2</v>
      </c>
      <c r="P115" s="3" t="s">
        <v>311</v>
      </c>
      <c r="Q115" s="18" cm="1">
        <f t="array" ref="Q115">_xlfn.SWITCH(P115,"non examiné",1,"n.c.",1,"Carc. 3",1.33,"Carc. 2",1.66,"Carc. 1A",2,"Carc. 1B",2)</f>
        <v>1</v>
      </c>
      <c r="R115" s="3">
        <v>0.01</v>
      </c>
      <c r="S115" s="18">
        <v>9.999999999999989E-7</v>
      </c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</row>
    <row r="116" spans="1:100" x14ac:dyDescent="0.25">
      <c r="A116" s="5" t="s">
        <v>160</v>
      </c>
      <c r="B116" s="6" t="s">
        <v>223</v>
      </c>
      <c r="C116" s="14">
        <v>1199</v>
      </c>
      <c r="D116" s="6" t="s">
        <v>102</v>
      </c>
      <c r="E116" s="9"/>
      <c r="F116" s="9">
        <f t="shared" si="14"/>
        <v>7.5550418571604236</v>
      </c>
      <c r="G116" s="3">
        <v>1</v>
      </c>
      <c r="H116" s="3">
        <f t="shared" si="15"/>
        <v>215890341000755.66</v>
      </c>
      <c r="I116" s="3">
        <f t="shared" si="16"/>
        <v>14.334233212302223</v>
      </c>
      <c r="J116" s="3">
        <v>14.334233212302223</v>
      </c>
      <c r="K116" s="3">
        <f t="shared" si="13"/>
        <v>7.5550418571604236</v>
      </c>
      <c r="L116" s="32">
        <f>VLOOKUP(D116,'[1]Score Persistence'!$D$6:$O$158,12,FALSE)</f>
        <v>2292</v>
      </c>
      <c r="M116" s="34">
        <v>21428.906011200626</v>
      </c>
      <c r="N116" s="18" t="s">
        <v>297</v>
      </c>
      <c r="O116" s="18" cm="1">
        <f t="array" ref="O116">_xlfn.SWITCH(N116,"Not investigated",1,"Insufficient data",1,"Presumed",1.33,"Suspected",1.66,"Recognised",2)</f>
        <v>2</v>
      </c>
      <c r="P116" s="3" t="s">
        <v>310</v>
      </c>
      <c r="Q116" s="18" cm="1">
        <f t="array" ref="Q116">_xlfn.SWITCH(P116,"non examiné",1,"n.c.",1,"Carc. 3",1.33,"Carc. 2",1.66,"Carc. 1A",2,"Carc. 1B",2)</f>
        <v>2</v>
      </c>
      <c r="R116" s="3">
        <v>1.2999999999999999E-2</v>
      </c>
      <c r="S116" s="18">
        <v>6.9999999999999899E-5</v>
      </c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</row>
    <row r="117" spans="1:100" x14ac:dyDescent="0.25">
      <c r="A117" s="5" t="s">
        <v>129</v>
      </c>
      <c r="B117" s="6" t="s">
        <v>279</v>
      </c>
      <c r="C117" s="14">
        <v>1650</v>
      </c>
      <c r="D117" s="6" t="s">
        <v>86</v>
      </c>
      <c r="E117" s="9"/>
      <c r="F117" s="9">
        <f t="shared" si="14"/>
        <v>7.093326091183477</v>
      </c>
      <c r="G117" s="3">
        <v>4</v>
      </c>
      <c r="H117" s="3">
        <f t="shared" si="15"/>
        <v>374.20285645325833</v>
      </c>
      <c r="I117" s="3">
        <f t="shared" si="16"/>
        <v>2.5731070983354316</v>
      </c>
      <c r="J117" s="3">
        <v>2.5731070983354316</v>
      </c>
      <c r="K117" s="3">
        <f t="shared" si="13"/>
        <v>1.7733315227958693</v>
      </c>
      <c r="L117" s="32">
        <f>VLOOKUP(D117,'[1]Score Persistence'!$D$6:$O$158,12,FALSE)</f>
        <v>71</v>
      </c>
      <c r="M117" s="34">
        <v>31.622776601683803</v>
      </c>
      <c r="N117" s="18" t="s">
        <v>299</v>
      </c>
      <c r="O117" s="18" cm="1">
        <f t="array" ref="O117">_xlfn.SWITCH(N117,"Not investigated",1,"Insufficient data",1,"Presumed",1.33,"Suspected",1.66,"Recognised",2)</f>
        <v>1</v>
      </c>
      <c r="P117" s="3" t="s">
        <v>308</v>
      </c>
      <c r="Q117" s="18" cm="1">
        <f t="array" ref="Q117">_xlfn.SWITCH(P117,"non examiné",1,"n.c.",1,"Carc. 3",1.33,"Carc. 2",1.66,"Carc. 1A",2,"Carc. 1B",2)</f>
        <v>1</v>
      </c>
      <c r="R117" s="3">
        <v>2</v>
      </c>
      <c r="S117" s="18">
        <v>3</v>
      </c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</row>
    <row r="118" spans="1:100" x14ac:dyDescent="0.25">
      <c r="A118" s="5" t="s">
        <v>160</v>
      </c>
      <c r="B118" s="6" t="s">
        <v>233</v>
      </c>
      <c r="C118" s="14">
        <v>1888</v>
      </c>
      <c r="D118" s="6" t="s">
        <v>112</v>
      </c>
      <c r="E118" s="9"/>
      <c r="F118" s="9">
        <f t="shared" si="14"/>
        <v>6.5726591408120854</v>
      </c>
      <c r="G118" s="3">
        <v>1</v>
      </c>
      <c r="H118" s="3">
        <f t="shared" si="15"/>
        <v>2167081408653.9346</v>
      </c>
      <c r="I118" s="3">
        <f t="shared" si="16"/>
        <v>12.33587522634755</v>
      </c>
      <c r="J118" s="3">
        <v>12.33587522634755</v>
      </c>
      <c r="K118" s="3">
        <f t="shared" si="13"/>
        <v>6.5726591408120854</v>
      </c>
      <c r="L118" s="32">
        <v>708</v>
      </c>
      <c r="M118" s="34">
        <v>8570.3784523036975</v>
      </c>
      <c r="N118" s="18" t="s">
        <v>297</v>
      </c>
      <c r="O118" s="18" cm="1">
        <f t="array" ref="O118">_xlfn.SWITCH(N118,"Not investigated",1,"Insufficient data",1,"Presumed",1.33,"Suspected",1.66,"Recognised",2)</f>
        <v>2</v>
      </c>
      <c r="P118" s="3" t="s">
        <v>308</v>
      </c>
      <c r="Q118" s="18" cm="1">
        <f t="array" ref="Q118">_xlfn.SWITCH(P118,"non examiné",1,"n.c.",1,"Carc. 3",1.33,"Carc. 2",1.66,"Carc. 1A",2,"Carc. 1B",2)</f>
        <v>1</v>
      </c>
      <c r="R118" s="3">
        <v>7.0000000000000001E-3</v>
      </c>
      <c r="S118" s="18">
        <v>8.0000000000000004E-4</v>
      </c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</row>
    <row r="119" spans="1:100" ht="30" x14ac:dyDescent="0.25">
      <c r="A119" s="5" t="s">
        <v>32</v>
      </c>
      <c r="B119" s="21" t="s">
        <v>138</v>
      </c>
      <c r="C119" s="21">
        <v>2536</v>
      </c>
      <c r="D119" s="21" t="s">
        <v>139</v>
      </c>
      <c r="E119" s="28"/>
      <c r="F119" s="9">
        <f t="shared" si="14"/>
        <v>6.3226212479764961</v>
      </c>
      <c r="G119" s="3">
        <v>1</v>
      </c>
      <c r="H119" s="3">
        <f t="shared" si="15"/>
        <v>671814543063.29529</v>
      </c>
      <c r="I119" s="3">
        <f t="shared" si="16"/>
        <v>11.827249400970034</v>
      </c>
      <c r="J119" s="3">
        <v>11.827249400970034</v>
      </c>
      <c r="K119" s="3">
        <f t="shared" si="13"/>
        <v>6.3226212479764961</v>
      </c>
      <c r="L119" s="32">
        <v>708</v>
      </c>
      <c r="M119" s="34">
        <v>3890.451449942811</v>
      </c>
      <c r="N119" s="18" t="s">
        <v>299</v>
      </c>
      <c r="O119" s="18" cm="1">
        <f t="array" ref="O119">_xlfn.SWITCH(N119,"Not investigated",1,"Insufficient data",1,"Presumed",1.33,"Suspected",1.66,"Recognised",2)</f>
        <v>1</v>
      </c>
      <c r="P119" s="3" t="s">
        <v>311</v>
      </c>
      <c r="Q119" s="18" cm="1">
        <f t="array" ref="Q119">_xlfn.SWITCH(P119,"non examiné",1,"n.c.",1,"Carc. 3",1.33,"Carc. 2",1.66,"Carc. 1A",2,"Carc. 1B",2)</f>
        <v>1</v>
      </c>
      <c r="R119" s="3">
        <v>0.01</v>
      </c>
      <c r="S119" s="18">
        <v>4.0999999999999999E-4</v>
      </c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</row>
    <row r="120" spans="1:100" hidden="1" x14ac:dyDescent="0.25">
      <c r="A120" s="5" t="s">
        <v>160</v>
      </c>
      <c r="B120" s="6" t="s">
        <v>289</v>
      </c>
      <c r="C120" s="6">
        <v>1289</v>
      </c>
      <c r="D120" s="6" t="s">
        <v>119</v>
      </c>
      <c r="E120" s="9" t="s">
        <v>150</v>
      </c>
      <c r="F120" s="9">
        <f t="shared" si="14"/>
        <v>6.2666940022745417</v>
      </c>
      <c r="G120" s="3">
        <v>1</v>
      </c>
      <c r="H120" s="3">
        <f t="shared" si="15"/>
        <v>516990400000.00067</v>
      </c>
      <c r="I120" s="3">
        <f t="shared" si="16"/>
        <v>11.71348247875016</v>
      </c>
      <c r="J120" s="3">
        <v>11.71348247875016</v>
      </c>
      <c r="K120" s="3">
        <f t="shared" si="13"/>
        <v>6.2666940022745417</v>
      </c>
      <c r="L120" s="32">
        <f>VLOOKUP(D120,'[1]Score Persistence'!$D$6:$O$158,12,FALSE)</f>
        <v>229</v>
      </c>
      <c r="M120" s="34">
        <v>153000</v>
      </c>
      <c r="N120" s="18" t="s">
        <v>297</v>
      </c>
      <c r="O120" s="18" cm="1">
        <f t="array" ref="O120">_xlfn.SWITCH(N120,"Not investigated",1,"Insufficient data",1,"Presumed",1.33,"Suspected",1.66,"Recognised",2)</f>
        <v>2</v>
      </c>
      <c r="P120" s="3" t="s">
        <v>309</v>
      </c>
      <c r="Q120" s="18" cm="1">
        <f t="array" ref="Q120">_xlfn.SWITCH(P120,"non examiné",1,"n.c.",1,"Carc. 3",1.33,"Carc. 2",1.66,"Carc. 1A",2,"Carc. 1B",2)</f>
        <v>1.66</v>
      </c>
      <c r="R120" s="3">
        <v>0.03</v>
      </c>
      <c r="S120" s="18">
        <v>7.4999999999999902E-3</v>
      </c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</row>
    <row r="121" spans="1:100" ht="30" x14ac:dyDescent="0.25">
      <c r="A121" s="5" t="s">
        <v>32</v>
      </c>
      <c r="B121" s="21" t="s">
        <v>136</v>
      </c>
      <c r="C121" s="21">
        <v>2010</v>
      </c>
      <c r="D121" s="21" t="s">
        <v>137</v>
      </c>
      <c r="E121" s="28"/>
      <c r="F121" s="9">
        <f t="shared" si="14"/>
        <v>6.0725493195908111</v>
      </c>
      <c r="G121" s="3">
        <v>1</v>
      </c>
      <c r="H121" s="3">
        <f t="shared" si="15"/>
        <v>208235294117.64706</v>
      </c>
      <c r="I121" s="3">
        <f t="shared" si="16"/>
        <v>11.318554340647514</v>
      </c>
      <c r="J121" s="3">
        <v>11.318554340647514</v>
      </c>
      <c r="K121" s="3">
        <f t="shared" si="13"/>
        <v>6.0725493195908111</v>
      </c>
      <c r="L121" s="32">
        <v>708</v>
      </c>
      <c r="M121" s="34">
        <v>10000</v>
      </c>
      <c r="N121" s="18" t="s">
        <v>299</v>
      </c>
      <c r="O121" s="18" cm="1">
        <f t="array" ref="O121">_xlfn.SWITCH(N121,"Not investigated",1,"Insufficient data",1,"Presumed",1.33,"Suspected",1.66,"Recognised",2)</f>
        <v>1</v>
      </c>
      <c r="P121" s="3" t="s">
        <v>311</v>
      </c>
      <c r="Q121" s="18" cm="1">
        <f t="array" ref="Q121">_xlfn.SWITCH(P121,"non examiné",1,"n.c.",1,"Carc. 3",1.33,"Carc. 2",1.66,"Carc. 1A",2,"Carc. 1B",2)</f>
        <v>1</v>
      </c>
      <c r="R121" s="3">
        <v>0.01</v>
      </c>
      <c r="S121" s="18">
        <v>3.3999999999999998E-3</v>
      </c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</row>
    <row r="122" spans="1:100" x14ac:dyDescent="0.25">
      <c r="A122" s="5" t="s">
        <v>160</v>
      </c>
      <c r="B122" s="7" t="s">
        <v>256</v>
      </c>
      <c r="C122" s="14">
        <v>1161</v>
      </c>
      <c r="D122" s="6" t="s">
        <v>96</v>
      </c>
      <c r="E122" s="9"/>
      <c r="F122" s="9">
        <f t="shared" si="14"/>
        <v>5.9151399156879325</v>
      </c>
      <c r="G122" s="3">
        <v>4</v>
      </c>
      <c r="H122" s="3">
        <f t="shared" si="15"/>
        <v>94.176381266531124</v>
      </c>
      <c r="I122" s="3">
        <f t="shared" si="16"/>
        <v>1.9739419986340878</v>
      </c>
      <c r="J122" s="3">
        <v>1.9739419986340878</v>
      </c>
      <c r="K122" s="3">
        <f t="shared" si="13"/>
        <v>1.4787849789219831</v>
      </c>
      <c r="L122" s="32">
        <f>VLOOKUP(D122,'[1]Score Persistence'!$D$6:$O$158,12,FALSE)</f>
        <v>708</v>
      </c>
      <c r="M122" s="34">
        <v>1.9952623149688797</v>
      </c>
      <c r="N122" s="18" t="s">
        <v>299</v>
      </c>
      <c r="O122" s="18" cm="1">
        <f t="array" ref="O122">_xlfn.SWITCH(N122,"Not investigated",1,"Insufficient data",1,"Presumed",1.33,"Suspected",1.66,"Recognised",2)</f>
        <v>1</v>
      </c>
      <c r="P122" s="3" t="s">
        <v>310</v>
      </c>
      <c r="Q122" s="18" cm="1">
        <f t="array" ref="Q122">_xlfn.SWITCH(P122,"non examiné",1,"n.c.",1,"Carc. 3",1.33,"Carc. 2",1.66,"Carc. 1A",2,"Carc. 1B",2)</f>
        <v>2</v>
      </c>
      <c r="R122" s="3">
        <v>10</v>
      </c>
      <c r="S122" s="18">
        <v>3</v>
      </c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</row>
    <row r="123" spans="1:100" ht="30" x14ac:dyDescent="0.25">
      <c r="A123" s="5" t="s">
        <v>32</v>
      </c>
      <c r="B123" s="21" t="s">
        <v>134</v>
      </c>
      <c r="C123" s="21">
        <v>1631</v>
      </c>
      <c r="D123" s="21" t="s">
        <v>135</v>
      </c>
      <c r="E123" s="28"/>
      <c r="F123" s="9">
        <f t="shared" si="14"/>
        <v>5.8435199681553156</v>
      </c>
      <c r="G123" s="3">
        <v>1</v>
      </c>
      <c r="H123" s="3">
        <f t="shared" si="15"/>
        <v>71230170621.655273</v>
      </c>
      <c r="I123" s="3">
        <f t="shared" si="16"/>
        <v>10.852663984635944</v>
      </c>
      <c r="J123" s="3">
        <v>10.852663984635944</v>
      </c>
      <c r="K123" s="3">
        <f t="shared" si="13"/>
        <v>5.8435199681553156</v>
      </c>
      <c r="L123" s="32">
        <v>708</v>
      </c>
      <c r="M123" s="34">
        <v>6760.8297539198229</v>
      </c>
      <c r="N123" s="18" t="s">
        <v>299</v>
      </c>
      <c r="O123" s="18" cm="1">
        <f t="array" ref="O123">_xlfn.SWITCH(N123,"Not investigated",1,"Insufficient data",1,"Presumed",1.33,"Suspected",1.66,"Recognised",2)</f>
        <v>1</v>
      </c>
      <c r="P123" s="3" t="s">
        <v>311</v>
      </c>
      <c r="Q123" s="18" cm="1">
        <f t="array" ref="Q123">_xlfn.SWITCH(P123,"non examiné",1,"n.c.",1,"Carc. 3",1.33,"Carc. 2",1.66,"Carc. 1A",2,"Carc. 1B",2)</f>
        <v>1</v>
      </c>
      <c r="R123" s="3">
        <v>0.32</v>
      </c>
      <c r="S123" s="18">
        <v>2.1000000000000001E-4</v>
      </c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</row>
    <row r="124" spans="1:100" hidden="1" x14ac:dyDescent="0.25">
      <c r="A124" s="5" t="s">
        <v>160</v>
      </c>
      <c r="B124" s="6" t="s">
        <v>288</v>
      </c>
      <c r="C124" s="14">
        <v>1172</v>
      </c>
      <c r="D124" s="6" t="s">
        <v>120</v>
      </c>
      <c r="E124" s="9" t="s">
        <v>150</v>
      </c>
      <c r="F124" s="9">
        <f t="shared" si="14"/>
        <v>5.768522429689928</v>
      </c>
      <c r="G124" s="3">
        <v>1</v>
      </c>
      <c r="H124" s="3">
        <f t="shared" si="15"/>
        <v>50130769230.769234</v>
      </c>
      <c r="I124" s="3">
        <f t="shared" si="16"/>
        <v>10.700104368688763</v>
      </c>
      <c r="J124" s="3">
        <v>10.700104368688763</v>
      </c>
      <c r="K124" s="3">
        <f t="shared" si="13"/>
        <v>5.768522429689928</v>
      </c>
      <c r="L124" s="32">
        <f>VLOOKUP(D124,'[1]Score Persistence'!$D$6:$O$158,12,FALSE)</f>
        <v>49</v>
      </c>
      <c r="M124" s="34">
        <v>10000</v>
      </c>
      <c r="N124" s="18" t="s">
        <v>298</v>
      </c>
      <c r="O124" s="18" cm="1">
        <f t="array" ref="O124">_xlfn.SWITCH(N124,"Not investigated",1,"Insufficient data",1,"Presumed",1.33,"Suspected",1.66,"Recognised",2)</f>
        <v>1.33</v>
      </c>
      <c r="P124" s="3" t="s">
        <v>308</v>
      </c>
      <c r="Q124" s="18" cm="1">
        <f t="array" ref="Q124">_xlfn.SWITCH(P124,"non examiné",1,"n.c.",1,"Carc. 3",1.33,"Carc. 2",1.66,"Carc. 1A",2,"Carc. 1B",2)</f>
        <v>1</v>
      </c>
      <c r="R124" s="3">
        <v>1.2999999999999999E-3</v>
      </c>
      <c r="S124" s="18">
        <v>0.01</v>
      </c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</row>
    <row r="125" spans="1:100" ht="45" x14ac:dyDescent="0.25">
      <c r="A125" s="5" t="s">
        <v>160</v>
      </c>
      <c r="B125" s="36" t="s">
        <v>238</v>
      </c>
      <c r="C125" s="37">
        <v>7128</v>
      </c>
      <c r="D125" s="36" t="s">
        <v>304</v>
      </c>
      <c r="E125" s="36"/>
      <c r="F125" s="9">
        <f t="shared" si="14"/>
        <v>5.6405195366644918</v>
      </c>
      <c r="G125" s="3">
        <v>1</v>
      </c>
      <c r="H125" s="3">
        <f t="shared" si="15"/>
        <v>27524632352.941174</v>
      </c>
      <c r="I125" s="3">
        <f t="shared" si="16"/>
        <v>10.439721526802545</v>
      </c>
      <c r="J125" s="3">
        <v>10.439721526802545</v>
      </c>
      <c r="K125" s="3">
        <f t="shared" si="13"/>
        <v>5.6405195366644918</v>
      </c>
      <c r="L125" s="32">
        <f>VLOOKUP(D125,'[1]Score Persistence'!$D$6:$O$158,12,FALSE)</f>
        <v>390</v>
      </c>
      <c r="M125" s="34">
        <v>5759</v>
      </c>
      <c r="N125" s="18" t="s">
        <v>297</v>
      </c>
      <c r="O125" s="18" cm="1">
        <f t="array" ref="O125">_xlfn.SWITCH(N125,"Not investigated",1,"Insufficient data",1,"Presumed",1.33,"Suspected",1.66,"Recognised",2)</f>
        <v>2</v>
      </c>
      <c r="P125" s="3" t="s">
        <v>308</v>
      </c>
      <c r="Q125" s="18" cm="1">
        <f t="array" ref="Q125">_xlfn.SWITCH(P125,"non examiné",1,"n.c.",1,"Carc. 3",1.33,"Carc. 2",1.66,"Carc. 1A",2,"Carc. 1B",2)</f>
        <v>1</v>
      </c>
      <c r="R125" s="3">
        <v>1.6000000000000001E-3</v>
      </c>
      <c r="S125" s="18">
        <v>0.10199999999999999</v>
      </c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</row>
    <row r="126" spans="1:100" ht="30" hidden="1" x14ac:dyDescent="0.25">
      <c r="A126" s="5" t="s">
        <v>160</v>
      </c>
      <c r="B126" s="6" t="s">
        <v>285</v>
      </c>
      <c r="C126" s="14">
        <v>1743</v>
      </c>
      <c r="D126" s="6" t="s">
        <v>100</v>
      </c>
      <c r="E126" s="9" t="s">
        <v>150</v>
      </c>
      <c r="F126" s="9">
        <f t="shared" si="14"/>
        <v>5.5710546385504758</v>
      </c>
      <c r="G126" s="3">
        <v>1</v>
      </c>
      <c r="H126" s="3">
        <f t="shared" si="15"/>
        <v>19880000000</v>
      </c>
      <c r="I126" s="3">
        <f t="shared" si="16"/>
        <v>10.298416380061294</v>
      </c>
      <c r="J126" s="3">
        <v>10.298416380061294</v>
      </c>
      <c r="K126" s="3">
        <f t="shared" si="13"/>
        <v>5.5710546385504758</v>
      </c>
      <c r="L126" s="32">
        <f>VLOOKUP(D126,'[1]Score Persistence'!$D$6:$O$158,12,FALSE)</f>
        <v>71</v>
      </c>
      <c r="M126" s="34">
        <v>3500</v>
      </c>
      <c r="N126" s="18" t="s">
        <v>297</v>
      </c>
      <c r="O126" s="18" cm="1">
        <f t="array" ref="O126">_xlfn.SWITCH(N126,"Not investigated",1,"Insufficient data",1,"Presumed",1.33,"Suspected",1.66,"Recognised",2)</f>
        <v>2</v>
      </c>
      <c r="P126" s="3" t="s">
        <v>308</v>
      </c>
      <c r="Q126" s="18" cm="1">
        <f t="array" ref="Q126">_xlfn.SWITCH(P126,"non examiné",1,"n.c.",1,"Carc. 3",1.33,"Carc. 2",1.66,"Carc. 1A",2,"Carc. 1B",2)</f>
        <v>1</v>
      </c>
      <c r="R126" s="3">
        <v>5.0000000000000001E-3</v>
      </c>
      <c r="S126" s="18">
        <v>5.0000000000000001E-3</v>
      </c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</row>
    <row r="127" spans="1:100" ht="30" hidden="1" x14ac:dyDescent="0.25">
      <c r="A127" s="5" t="s">
        <v>160</v>
      </c>
      <c r="B127" s="6" t="s">
        <v>282</v>
      </c>
      <c r="C127" s="14">
        <v>1083</v>
      </c>
      <c r="D127" s="6" t="s">
        <v>95</v>
      </c>
      <c r="E127" s="9" t="s">
        <v>150</v>
      </c>
      <c r="F127" s="9">
        <f t="shared" si="14"/>
        <v>5.5254063746920927</v>
      </c>
      <c r="G127" s="3">
        <v>1</v>
      </c>
      <c r="H127" s="3">
        <f t="shared" si="15"/>
        <v>16053100000</v>
      </c>
      <c r="I127" s="3">
        <f t="shared" si="16"/>
        <v>10.205558911064434</v>
      </c>
      <c r="J127" s="3">
        <v>10.205558911064434</v>
      </c>
      <c r="K127" s="3">
        <f t="shared" si="13"/>
        <v>5.5254063746920927</v>
      </c>
      <c r="L127" s="32">
        <f>VLOOKUP(D127,'[1]Score Persistence'!$D$6:$O$158,12,FALSE)</f>
        <v>71</v>
      </c>
      <c r="M127" s="34">
        <v>5100</v>
      </c>
      <c r="N127" s="18" t="s">
        <v>298</v>
      </c>
      <c r="O127" s="18" cm="1">
        <f t="array" ref="O127">_xlfn.SWITCH(N127,"Not investigated",1,"Insufficient data",1,"Presumed",1.33,"Suspected",1.66,"Recognised",2)</f>
        <v>1.33</v>
      </c>
      <c r="P127" s="3" t="s">
        <v>308</v>
      </c>
      <c r="Q127" s="18" cm="1">
        <f t="array" ref="Q127">_xlfn.SWITCH(P127,"non examiné",1,"n.c.",1,"Carc. 3",1.33,"Carc. 2",1.66,"Carc. 1A",2,"Carc. 1B",2)</f>
        <v>1</v>
      </c>
      <c r="R127" s="3">
        <v>0.03</v>
      </c>
      <c r="S127" s="18">
        <v>1E-3</v>
      </c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</row>
    <row r="128" spans="1:100" hidden="1" x14ac:dyDescent="0.25">
      <c r="A128" s="5" t="s">
        <v>151</v>
      </c>
      <c r="B128" s="6" t="s">
        <v>173</v>
      </c>
      <c r="C128" s="14">
        <v>1667</v>
      </c>
      <c r="D128" s="6" t="s">
        <v>25</v>
      </c>
      <c r="E128" s="9" t="s">
        <v>150</v>
      </c>
      <c r="F128" s="9">
        <f t="shared" si="14"/>
        <v>5.4644461800015884</v>
      </c>
      <c r="G128" s="3">
        <v>1</v>
      </c>
      <c r="H128" s="3">
        <f t="shared" si="15"/>
        <v>12065740740.740774</v>
      </c>
      <c r="I128" s="3">
        <f t="shared" si="16"/>
        <v>10.081553989298358</v>
      </c>
      <c r="J128" s="3">
        <v>10.081553989298358</v>
      </c>
      <c r="K128" s="3">
        <f t="shared" ref="K128:K163" si="17">(9/($J$11-$J$12))*I128+(($J$11-10*$J$12)/($J$11-$J$12))</f>
        <v>5.4644461800015884</v>
      </c>
      <c r="L128" s="32">
        <f>VLOOKUP(D128,'[1]Score Persistence'!$D$6:$O$158,12,FALSE)</f>
        <v>157</v>
      </c>
      <c r="M128" s="34">
        <v>15000</v>
      </c>
      <c r="N128" s="18" t="s">
        <v>326</v>
      </c>
      <c r="O128" s="18" cm="1">
        <f t="array" ref="O128">_xlfn.SWITCH(N128,"Not investigated",1,"Insufficient data",1,"Presumed",1.33,"Suspected",1.66,"Recognised",2)</f>
        <v>1.66</v>
      </c>
      <c r="P128" s="3" t="s">
        <v>308</v>
      </c>
      <c r="Q128" s="18" cm="1">
        <f t="array" ref="Q128">_xlfn.SWITCH(P128,"non examiné",1,"n.c.",1,"Carc. 3",1.33,"Carc. 2",1.66,"Carc. 1A",2,"Carc. 1B",2)</f>
        <v>1</v>
      </c>
      <c r="R128" s="3">
        <v>0.09</v>
      </c>
      <c r="S128" s="18">
        <v>3.5999999999999899E-3</v>
      </c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</row>
    <row r="129" spans="1:100" ht="30" hidden="1" x14ac:dyDescent="0.25">
      <c r="A129" s="5" t="s">
        <v>129</v>
      </c>
      <c r="B129" s="6" t="s">
        <v>258</v>
      </c>
      <c r="C129" s="14">
        <v>6725</v>
      </c>
      <c r="D129" s="6" t="s">
        <v>57</v>
      </c>
      <c r="E129" s="9" t="s">
        <v>259</v>
      </c>
      <c r="F129" s="9">
        <f t="shared" si="14"/>
        <v>5.1668207300899116</v>
      </c>
      <c r="G129" s="3">
        <v>4</v>
      </c>
      <c r="H129" s="3">
        <f t="shared" si="15"/>
        <v>39.208950405577994</v>
      </c>
      <c r="I129" s="3">
        <f t="shared" si="16"/>
        <v>1.5933852167157432</v>
      </c>
      <c r="J129" s="3">
        <v>1.5933852167157432</v>
      </c>
      <c r="K129" s="3">
        <f t="shared" si="17"/>
        <v>1.2917051825224779</v>
      </c>
      <c r="L129" s="32">
        <f>VLOOKUP(D129,'[1]Score Persistence'!$D$6:$O$158,12,FALSE)</f>
        <v>71</v>
      </c>
      <c r="M129" s="34">
        <v>35.481338923357555</v>
      </c>
      <c r="N129" s="18" t="s">
        <v>299</v>
      </c>
      <c r="O129" s="18" cm="1">
        <f t="array" ref="O129">_xlfn.SWITCH(N129,"Not investigated",1,"Insufficient data",1,"Presumed",1.33,"Suspected",1.66,"Recognised",2)</f>
        <v>1</v>
      </c>
      <c r="P129" s="3" t="s">
        <v>311</v>
      </c>
      <c r="Q129" s="18" cm="1">
        <f t="array" ref="Q129">_xlfn.SWITCH(P129,"non examiné",1,"n.c.",1,"Carc. 3",1.33,"Carc. 2",1.66,"Carc. 1A",2,"Carc. 1B",2)</f>
        <v>1</v>
      </c>
      <c r="R129" s="3">
        <v>2.57</v>
      </c>
      <c r="S129" s="18">
        <v>25</v>
      </c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</row>
    <row r="130" spans="1:100" hidden="1" x14ac:dyDescent="0.25">
      <c r="A130" s="5" t="s">
        <v>160</v>
      </c>
      <c r="B130" s="6" t="s">
        <v>286</v>
      </c>
      <c r="C130" s="14">
        <v>1464</v>
      </c>
      <c r="D130" s="6" t="s">
        <v>94</v>
      </c>
      <c r="E130" s="9" t="s">
        <v>150</v>
      </c>
      <c r="F130" s="9">
        <f t="shared" si="14"/>
        <v>4.9475134119474173</v>
      </c>
      <c r="G130" s="3">
        <v>1</v>
      </c>
      <c r="H130" s="3">
        <f t="shared" si="15"/>
        <v>1071548788.6430582</v>
      </c>
      <c r="I130" s="3">
        <f t="shared" si="16"/>
        <v>9.0300119496719056</v>
      </c>
      <c r="J130" s="3">
        <v>9.0300119496719056</v>
      </c>
      <c r="K130" s="3">
        <f t="shared" si="17"/>
        <v>4.9475134119474173</v>
      </c>
      <c r="L130" s="32">
        <f>VLOOKUP(D130,'[1]Score Persistence'!$D$6:$O$158,12,FALSE)</f>
        <v>71</v>
      </c>
      <c r="M130" s="34">
        <v>794.32823472428208</v>
      </c>
      <c r="N130" s="18" t="s">
        <v>298</v>
      </c>
      <c r="O130" s="18" cm="1">
        <f t="array" ref="O130">_xlfn.SWITCH(N130,"Not investigated",1,"Insufficient data",1,"Presumed",1.33,"Suspected",1.66,"Recognised",2)</f>
        <v>1.33</v>
      </c>
      <c r="P130" s="3" t="s">
        <v>308</v>
      </c>
      <c r="Q130" s="18" cm="1">
        <f t="array" ref="Q130">_xlfn.SWITCH(P130,"non examiné",1,"n.c.",1,"Carc. 3",1.33,"Carc. 2",1.66,"Carc. 1A",2,"Carc. 1B",2)</f>
        <v>1</v>
      </c>
      <c r="R130" s="3">
        <v>0.1</v>
      </c>
      <c r="S130" s="18">
        <v>6.9999999999999902E-4</v>
      </c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</row>
    <row r="131" spans="1:100" hidden="1" x14ac:dyDescent="0.25">
      <c r="A131" s="5" t="s">
        <v>160</v>
      </c>
      <c r="B131" s="6" t="s">
        <v>294</v>
      </c>
      <c r="C131" s="14">
        <v>1170</v>
      </c>
      <c r="D131" s="6" t="s">
        <v>127</v>
      </c>
      <c r="E131" s="9" t="s">
        <v>150</v>
      </c>
      <c r="F131" s="9">
        <f t="shared" si="14"/>
        <v>4.7464042263139818</v>
      </c>
      <c r="G131" s="3">
        <v>1</v>
      </c>
      <c r="H131" s="3">
        <f t="shared" si="15"/>
        <v>417750188.62408471</v>
      </c>
      <c r="I131" s="3">
        <f t="shared" si="16"/>
        <v>8.6209166546596983</v>
      </c>
      <c r="J131" s="3">
        <v>8.6209166546596983</v>
      </c>
      <c r="K131" s="3">
        <f t="shared" si="17"/>
        <v>4.7464042263139818</v>
      </c>
      <c r="L131" s="32">
        <v>149</v>
      </c>
      <c r="M131" s="34">
        <v>0.63241185137621936</v>
      </c>
      <c r="N131" s="18" t="s">
        <v>298</v>
      </c>
      <c r="O131" s="18" cm="1">
        <f t="array" ref="O131">_xlfn.SWITCH(N131,"Not investigated",1,"Insufficient data",1,"Presumed",1.33,"Suspected",1.66,"Recognised",2)</f>
        <v>1.33</v>
      </c>
      <c r="P131" s="3" t="s">
        <v>308</v>
      </c>
      <c r="Q131" s="18" cm="1">
        <f t="array" ref="Q131">_xlfn.SWITCH(P131,"non examiné",1,"n.c.",1,"Carc. 3",1.33,"Carc. 2",1.66,"Carc. 1A",2,"Carc. 1B",2)</f>
        <v>1</v>
      </c>
      <c r="R131" s="3">
        <v>5.9999999999999995E-4</v>
      </c>
      <c r="S131" s="18">
        <v>5.0000000000000001E-4</v>
      </c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</row>
    <row r="132" spans="1:100" ht="30" x14ac:dyDescent="0.25">
      <c r="A132" s="5" t="s">
        <v>160</v>
      </c>
      <c r="B132" s="6" t="s">
        <v>239</v>
      </c>
      <c r="C132" s="14">
        <v>1269</v>
      </c>
      <c r="D132" s="6" t="s">
        <v>128</v>
      </c>
      <c r="E132" s="9" t="s">
        <v>204</v>
      </c>
      <c r="F132" s="9">
        <f t="shared" si="14"/>
        <v>4.6961581552377485</v>
      </c>
      <c r="G132" s="3">
        <v>1</v>
      </c>
      <c r="H132" s="3">
        <f t="shared" si="15"/>
        <v>330146235.29921407</v>
      </c>
      <c r="I132" s="3">
        <f t="shared" si="16"/>
        <v>8.5187063493203752</v>
      </c>
      <c r="J132" s="3">
        <v>8.5187063493203752</v>
      </c>
      <c r="K132" s="3">
        <f t="shared" si="17"/>
        <v>4.6961581552377485</v>
      </c>
      <c r="L132" s="32">
        <v>129</v>
      </c>
      <c r="M132" s="34">
        <v>83.176377110267126</v>
      </c>
      <c r="N132" s="18" t="s">
        <v>297</v>
      </c>
      <c r="O132" s="18" cm="1">
        <f t="array" ref="O132">_xlfn.SWITCH(N132,"Not investigated",1,"Insufficient data",1,"Presumed",1.33,"Suspected",1.66,"Recognised",2)</f>
        <v>2</v>
      </c>
      <c r="P132" s="3" t="s">
        <v>311</v>
      </c>
      <c r="Q132" s="18" cm="1">
        <f t="array" ref="Q132">_xlfn.SWITCH(P132,"non examiné",1,"n.c.",1,"Carc. 3",1.33,"Carc. 2",1.66,"Carc. 1A",2,"Carc. 1B",2)</f>
        <v>1</v>
      </c>
      <c r="R132" s="3">
        <v>6.5000000000000002E-2</v>
      </c>
      <c r="S132" s="18">
        <v>1E-3</v>
      </c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</row>
    <row r="133" spans="1:100" hidden="1" x14ac:dyDescent="0.25">
      <c r="A133" s="5" t="s">
        <v>129</v>
      </c>
      <c r="B133" s="6" t="s">
        <v>283</v>
      </c>
      <c r="C133" s="14">
        <v>1510</v>
      </c>
      <c r="D133" s="6" t="s">
        <v>64</v>
      </c>
      <c r="E133" s="9" t="s">
        <v>150</v>
      </c>
      <c r="F133" s="9">
        <f t="shared" si="14"/>
        <v>4.4419541779964273</v>
      </c>
      <c r="G133" s="3">
        <v>1</v>
      </c>
      <c r="H133" s="3">
        <f t="shared" si="15"/>
        <v>100370455.71065262</v>
      </c>
      <c r="I133" s="3">
        <f t="shared" si="16"/>
        <v>8.0016058959757661</v>
      </c>
      <c r="J133" s="3">
        <v>8.0016058959757661</v>
      </c>
      <c r="K133" s="3">
        <f t="shared" si="17"/>
        <v>4.4419541779964273</v>
      </c>
      <c r="L133" s="32">
        <f>VLOOKUP(D133,'[1]Score Persistence'!$D$6:$O$158,12,FALSE)</f>
        <v>87</v>
      </c>
      <c r="M133" s="34">
        <v>74.98942093324564</v>
      </c>
      <c r="N133" s="18" t="s">
        <v>297</v>
      </c>
      <c r="O133" s="18" cm="1">
        <f t="array" ref="O133">_xlfn.SWITCH(N133,"Not investigated",1,"Insufficient data",1,"Presumed",1.33,"Suspected",1.66,"Recognised",2)</f>
        <v>2</v>
      </c>
      <c r="P133" s="3" t="s">
        <v>308</v>
      </c>
      <c r="Q133" s="18" cm="1">
        <f t="array" ref="Q133">_xlfn.SWITCH(P133,"non examiné",1,"n.c.",1,"Carc. 3",1.33,"Carc. 2",1.66,"Carc. 1A",2,"Carc. 1B",2)</f>
        <v>1</v>
      </c>
      <c r="R133" s="3">
        <v>0.01</v>
      </c>
      <c r="S133" s="18">
        <v>1.2999999999999901E-2</v>
      </c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</row>
    <row r="134" spans="1:100" hidden="1" x14ac:dyDescent="0.25">
      <c r="A134" s="5" t="s">
        <v>129</v>
      </c>
      <c r="B134" s="6" t="s">
        <v>249</v>
      </c>
      <c r="C134" s="14">
        <v>1903</v>
      </c>
      <c r="D134" s="6" t="s">
        <v>60</v>
      </c>
      <c r="E134" s="9" t="s">
        <v>150</v>
      </c>
      <c r="F134" s="9">
        <f t="shared" si="14"/>
        <v>4.2460331809605467</v>
      </c>
      <c r="G134" s="3">
        <v>1</v>
      </c>
      <c r="H134" s="3">
        <f t="shared" si="15"/>
        <v>40092615.420283534</v>
      </c>
      <c r="I134" s="3">
        <f t="shared" si="16"/>
        <v>7.6030643881424522</v>
      </c>
      <c r="J134" s="3">
        <v>7.6030643881424522</v>
      </c>
      <c r="K134" s="3">
        <f t="shared" si="17"/>
        <v>4.2460331809605467</v>
      </c>
      <c r="L134" s="32">
        <f>VLOOKUP(D134,'[1]Score Persistence'!$D$6:$O$158,12,FALSE)</f>
        <v>157</v>
      </c>
      <c r="M134" s="34">
        <v>19.998618696327448</v>
      </c>
      <c r="N134" s="18" t="s">
        <v>297</v>
      </c>
      <c r="O134" s="18" cm="1">
        <f t="array" ref="O134">_xlfn.SWITCH(N134,"Not investigated",1,"Insufficient data",1,"Presumed",1.33,"Suspected",1.66,"Recognised",2)</f>
        <v>2</v>
      </c>
      <c r="P134" s="3" t="s">
        <v>309</v>
      </c>
      <c r="Q134" s="18" cm="1">
        <f t="array" ref="Q134">_xlfn.SWITCH(P134,"non examiné",1,"n.c.",1,"Carc. 3",1.33,"Carc. 2",1.66,"Carc. 1A",2,"Carc. 1B",2)</f>
        <v>1.66</v>
      </c>
      <c r="R134" s="3">
        <v>1.2999999999999999E-2</v>
      </c>
      <c r="S134" s="18">
        <v>0.02</v>
      </c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</row>
    <row r="135" spans="1:100" ht="30" x14ac:dyDescent="0.25">
      <c r="A135" s="5" t="s">
        <v>151</v>
      </c>
      <c r="B135" s="6" t="s">
        <v>275</v>
      </c>
      <c r="C135" s="14">
        <v>1877</v>
      </c>
      <c r="D135" s="6" t="s">
        <v>19</v>
      </c>
      <c r="E135" s="9" t="s">
        <v>204</v>
      </c>
      <c r="F135" s="9">
        <f t="shared" si="14"/>
        <v>4.2399048586211086</v>
      </c>
      <c r="G135" s="3">
        <v>1</v>
      </c>
      <c r="H135" s="3">
        <f t="shared" si="15"/>
        <v>38958137.460380517</v>
      </c>
      <c r="I135" s="3">
        <f t="shared" si="16"/>
        <v>7.5905981856291964</v>
      </c>
      <c r="J135" s="3">
        <v>7.5905981856291964</v>
      </c>
      <c r="K135" s="3">
        <f t="shared" si="17"/>
        <v>4.2399048586211086</v>
      </c>
      <c r="L135" s="32">
        <f>VLOOKUP(D135,'[1]Score Persistence'!$D$6:$O$158,12,FALSE)</f>
        <v>71</v>
      </c>
      <c r="M135" s="34">
        <v>223.87211385683412</v>
      </c>
      <c r="N135" s="18" t="s">
        <v>327</v>
      </c>
      <c r="O135" s="18" cm="1">
        <f t="array" ref="O135">_xlfn.SWITCH(N135,"Not investigated",1,"Insufficient data",1,"Presumed",1.33,"Suspected",1.66,"Recognised",2)</f>
        <v>1</v>
      </c>
      <c r="P135" s="3" t="s">
        <v>308</v>
      </c>
      <c r="Q135" s="18" cm="1">
        <f t="array" ref="Q135">_xlfn.SWITCH(P135,"non examiné",1,"n.c.",1,"Carc. 3",1.33,"Carc. 2",1.66,"Carc. 1A",2,"Carc. 1B",2)</f>
        <v>1</v>
      </c>
      <c r="R135" s="3">
        <v>6.7999999999999996E-3</v>
      </c>
      <c r="S135" s="18">
        <v>5.9999999999999901E-2</v>
      </c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</row>
    <row r="136" spans="1:100" x14ac:dyDescent="0.25">
      <c r="A136" s="25" t="s">
        <v>87</v>
      </c>
      <c r="B136" s="2" t="s">
        <v>301</v>
      </c>
      <c r="C136" s="2">
        <v>0</v>
      </c>
      <c r="D136" s="6" t="s">
        <v>317</v>
      </c>
      <c r="E136" s="29"/>
      <c r="F136" s="9">
        <f t="shared" si="14"/>
        <v>4.1750940621159032</v>
      </c>
      <c r="G136" s="3">
        <v>1</v>
      </c>
      <c r="H136" s="3">
        <f t="shared" si="15"/>
        <v>28758113.207547165</v>
      </c>
      <c r="I136" s="3">
        <f t="shared" si="16"/>
        <v>7.4587603889976677</v>
      </c>
      <c r="J136" s="3">
        <v>7.4587603889976677</v>
      </c>
      <c r="K136" s="3">
        <f t="shared" si="17"/>
        <v>4.1750940621159032</v>
      </c>
      <c r="L136" s="32">
        <f>VLOOKUP(D136,'[1]Score Persistence'!$D$6:$O$158,12,FALSE)</f>
        <v>2292</v>
      </c>
      <c r="M136" s="34">
        <v>10</v>
      </c>
      <c r="N136" s="18" t="s">
        <v>298</v>
      </c>
      <c r="O136" s="18" cm="1">
        <f t="array" ref="O136">_xlfn.SWITCH(N136,"Not investigated",1,"Insufficient data",1,"Presumed",1.33,"Suspected",1.66,"Recognised",2)</f>
        <v>1.33</v>
      </c>
      <c r="P136" s="3" t="s">
        <v>308</v>
      </c>
      <c r="Q136" s="18" cm="1">
        <f t="array" ref="Q136">_xlfn.SWITCH(P136,"non examiné",1,"n.c.",1,"Carc. 3",1.33,"Carc. 2",1.66,"Carc. 1A",2,"Carc. 1B",2)</f>
        <v>1</v>
      </c>
      <c r="R136" s="3">
        <v>0.53</v>
      </c>
      <c r="S136" s="18">
        <v>2E-3</v>
      </c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</row>
    <row r="137" spans="1:100" x14ac:dyDescent="0.25">
      <c r="A137" s="5" t="s">
        <v>129</v>
      </c>
      <c r="B137" s="6" t="s">
        <v>210</v>
      </c>
      <c r="C137" s="14">
        <v>5353</v>
      </c>
      <c r="D137" s="6" t="s">
        <v>46</v>
      </c>
      <c r="E137" s="9" t="s">
        <v>164</v>
      </c>
      <c r="F137" s="9">
        <f t="shared" si="14"/>
        <v>4.1494984796292771</v>
      </c>
      <c r="G137" s="3">
        <v>4</v>
      </c>
      <c r="H137" s="3">
        <f t="shared" si="15"/>
        <v>11.913167938931297</v>
      </c>
      <c r="I137" s="3">
        <f t="shared" si="16"/>
        <v>1.0760272640396586</v>
      </c>
      <c r="J137" s="3">
        <v>1.0760272640396586</v>
      </c>
      <c r="K137" s="3">
        <f t="shared" si="17"/>
        <v>1.0373746199073193</v>
      </c>
      <c r="L137" s="32">
        <f>VLOOKUP(D137,'[1]Score Persistence'!$D$6:$O$158,12,FALSE)</f>
        <v>227</v>
      </c>
      <c r="M137" s="33">
        <v>0.22</v>
      </c>
      <c r="N137" s="18" t="s">
        <v>299</v>
      </c>
      <c r="O137" s="18" cm="1">
        <f t="array" ref="O137">_xlfn.SWITCH(N137,"Not investigated",1,"Insufficient data",1,"Presumed",1.33,"Suspected",1.66,"Recognised",2)</f>
        <v>1</v>
      </c>
      <c r="P137" s="3" t="s">
        <v>311</v>
      </c>
      <c r="Q137" s="18" cm="1">
        <f t="array" ref="Q137">_xlfn.SWITCH(P137,"non examiné",1,"n.c.",1,"Carc. 3",1.33,"Carc. 2",1.66,"Carc. 1A",2,"Carc. 1B",2)</f>
        <v>1</v>
      </c>
      <c r="R137" s="3">
        <v>2.0960000000000001</v>
      </c>
      <c r="S137" s="18">
        <v>2</v>
      </c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</row>
    <row r="138" spans="1:100" x14ac:dyDescent="0.25">
      <c r="A138" s="5" t="s">
        <v>129</v>
      </c>
      <c r="B138" s="6" t="s">
        <v>243</v>
      </c>
      <c r="C138" s="14">
        <v>1512</v>
      </c>
      <c r="D138" s="6" t="s">
        <v>80</v>
      </c>
      <c r="E138" s="9"/>
      <c r="F138" s="9">
        <f t="shared" si="14"/>
        <v>4</v>
      </c>
      <c r="G138" s="3">
        <v>4</v>
      </c>
      <c r="H138" s="3">
        <f t="shared" si="15"/>
        <v>4.9287763731127804E-4</v>
      </c>
      <c r="I138" s="3">
        <f t="shared" si="16"/>
        <v>1</v>
      </c>
      <c r="J138" s="3">
        <v>1</v>
      </c>
      <c r="K138" s="3">
        <f t="shared" si="17"/>
        <v>1</v>
      </c>
      <c r="L138" s="32">
        <f>VLOOKUP(D138,'[1]Score Persistence'!$D$6:$O$158,12,FALSE)</f>
        <v>127</v>
      </c>
      <c r="M138" s="34">
        <v>1.5135612484362082</v>
      </c>
      <c r="N138" s="18" t="s">
        <v>297</v>
      </c>
      <c r="O138" s="18" cm="1">
        <f t="array" ref="O138">_xlfn.SWITCH(N138,"Not investigated",1,"Insufficient data",1,"Presumed",1.33,"Suspected",1.66,"Recognised",2)</f>
        <v>2</v>
      </c>
      <c r="P138" s="3" t="s">
        <v>308</v>
      </c>
      <c r="Q138" s="18" cm="1">
        <f t="array" ref="Q138">_xlfn.SWITCH(P138,"non examiné",1,"n.c.",1,"Carc. 3",1.33,"Carc. 2",1.66,"Carc. 1A",2,"Carc. 1B",2)</f>
        <v>1</v>
      </c>
      <c r="R138" s="3">
        <v>2600</v>
      </c>
      <c r="S138" s="18">
        <v>300</v>
      </c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</row>
    <row r="139" spans="1:100" x14ac:dyDescent="0.25">
      <c r="A139" s="5" t="s">
        <v>129</v>
      </c>
      <c r="B139" s="6" t="s">
        <v>252</v>
      </c>
      <c r="C139" s="14">
        <v>1638</v>
      </c>
      <c r="D139" s="6" t="s">
        <v>55</v>
      </c>
      <c r="E139" s="9"/>
      <c r="F139" s="9">
        <f t="shared" si="14"/>
        <v>4</v>
      </c>
      <c r="G139" s="3">
        <v>4</v>
      </c>
      <c r="H139" s="3">
        <f t="shared" si="15"/>
        <v>3.3963283657614083</v>
      </c>
      <c r="I139" s="3">
        <f t="shared" si="16"/>
        <v>1</v>
      </c>
      <c r="J139" s="3">
        <v>1</v>
      </c>
      <c r="K139" s="3">
        <f t="shared" si="17"/>
        <v>1</v>
      </c>
      <c r="L139" s="32">
        <f>VLOOKUP(D139,'[1]Score Persistence'!$D$6:$O$158,12,FALSE)</f>
        <v>7</v>
      </c>
      <c r="M139" s="34">
        <v>9.1201083935590983</v>
      </c>
      <c r="N139" s="18" t="s">
        <v>298</v>
      </c>
      <c r="O139" s="18" cm="1">
        <f t="array" ref="O139">_xlfn.SWITCH(N139,"Not investigated",1,"Insufficient data",1,"Presumed",1.33,"Suspected",1.66,"Recognised",2)</f>
        <v>1.33</v>
      </c>
      <c r="P139" s="3" t="s">
        <v>308</v>
      </c>
      <c r="Q139" s="18" cm="1">
        <f t="array" ref="Q139">_xlfn.SWITCH(P139,"non examiné",1,"n.c.",1,"Carc. 3",1.33,"Carc. 2",1.66,"Carc. 1A",2,"Carc. 1B",2)</f>
        <v>1</v>
      </c>
      <c r="R139" s="3">
        <v>100</v>
      </c>
      <c r="S139" s="18">
        <v>0.25</v>
      </c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</row>
    <row r="140" spans="1:100" hidden="1" x14ac:dyDescent="0.25">
      <c r="A140" s="5" t="s">
        <v>160</v>
      </c>
      <c r="B140" s="6" t="s">
        <v>273</v>
      </c>
      <c r="C140" s="14">
        <v>2028</v>
      </c>
      <c r="D140" s="6" t="s">
        <v>122</v>
      </c>
      <c r="E140" s="9" t="s">
        <v>150</v>
      </c>
      <c r="F140" s="9">
        <f t="shared" si="14"/>
        <v>3.9869983782992886</v>
      </c>
      <c r="G140" s="3">
        <v>1</v>
      </c>
      <c r="H140" s="3">
        <f t="shared" si="15"/>
        <v>11916181.074647101</v>
      </c>
      <c r="I140" s="3">
        <f t="shared" si="16"/>
        <v>7.0761370939994137</v>
      </c>
      <c r="J140" s="3">
        <v>7.0761370939994137</v>
      </c>
      <c r="K140" s="3">
        <f t="shared" si="17"/>
        <v>3.9869983782992886</v>
      </c>
      <c r="L140" s="32">
        <f>VLOOKUP(D140,'[1]Score Persistence'!$D$6:$O$158,12,FALSE)</f>
        <v>71</v>
      </c>
      <c r="M140" s="34">
        <v>5035.0060878790564</v>
      </c>
      <c r="N140" s="18" t="s">
        <v>299</v>
      </c>
      <c r="O140" s="18" cm="1">
        <f t="array" ref="O140">_xlfn.SWITCH(N140,"Not investigated",1,"Insufficient data",1,"Presumed",1.33,"Suspected",1.66,"Recognised",2)</f>
        <v>1</v>
      </c>
      <c r="P140" s="3" t="s">
        <v>308</v>
      </c>
      <c r="Q140" s="18" cm="1">
        <f t="array" ref="Q140">_xlfn.SWITCH(P140,"non examiné",1,"n.c.",1,"Carc. 3",1.33,"Carc. 2",1.66,"Carc. 1A",2,"Carc. 1B",2)</f>
        <v>1</v>
      </c>
      <c r="R140" s="3">
        <v>0.15</v>
      </c>
      <c r="S140" s="18">
        <v>0.2</v>
      </c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</row>
    <row r="141" spans="1:100" hidden="1" x14ac:dyDescent="0.25">
      <c r="A141" s="5" t="s">
        <v>151</v>
      </c>
      <c r="B141" s="6" t="s">
        <v>280</v>
      </c>
      <c r="C141" s="14">
        <v>1206</v>
      </c>
      <c r="D141" s="6" t="s">
        <v>28</v>
      </c>
      <c r="E141" s="9" t="s">
        <v>150</v>
      </c>
      <c r="F141" s="9">
        <f t="shared" si="14"/>
        <v>3.9120764804129662</v>
      </c>
      <c r="G141" s="3">
        <v>1</v>
      </c>
      <c r="H141" s="3">
        <f t="shared" si="15"/>
        <v>8389408.5774349011</v>
      </c>
      <c r="I141" s="3">
        <f t="shared" si="16"/>
        <v>6.9237313457381369</v>
      </c>
      <c r="J141" s="3">
        <v>6.9237313457381369</v>
      </c>
      <c r="K141" s="3">
        <f t="shared" si="17"/>
        <v>3.9120764804129662</v>
      </c>
      <c r="L141" s="32">
        <f>VLOOKUP(D141,'[1]Score Persistence'!$D$6:$O$158,12,FALSE)</f>
        <v>157</v>
      </c>
      <c r="M141" s="34">
        <v>338.84415613920248</v>
      </c>
      <c r="N141" s="18" t="s">
        <v>298</v>
      </c>
      <c r="O141" s="18" cm="1">
        <f t="array" ref="O141">_xlfn.SWITCH(N141,"Not investigated",1,"Insufficient data",1,"Presumed",1.33,"Suspected",1.66,"Recognised",2)</f>
        <v>1.33</v>
      </c>
      <c r="P141" s="3" t="s">
        <v>309</v>
      </c>
      <c r="Q141" s="18" cm="1">
        <f t="array" ref="Q141">_xlfn.SWITCH(P141,"non examiné",1,"n.c.",1,"Carc. 3",1.33,"Carc. 2",1.66,"Carc. 1A",2,"Carc. 1B",2)</f>
        <v>1.66</v>
      </c>
      <c r="R141" s="3">
        <v>0.35</v>
      </c>
      <c r="S141" s="18">
        <v>0.04</v>
      </c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</row>
    <row r="142" spans="1:100" ht="30" x14ac:dyDescent="0.25">
      <c r="A142" s="5" t="s">
        <v>160</v>
      </c>
      <c r="B142" s="6" t="s">
        <v>231</v>
      </c>
      <c r="C142" s="14">
        <v>1177</v>
      </c>
      <c r="D142" s="6" t="s">
        <v>99</v>
      </c>
      <c r="E142" s="9" t="s">
        <v>204</v>
      </c>
      <c r="F142" s="9">
        <f t="shared" ref="F142:F163" si="18">G142*K142</f>
        <v>3.8058604231348836</v>
      </c>
      <c r="G142" s="3">
        <v>1</v>
      </c>
      <c r="H142" s="3">
        <f t="shared" ref="H142:H163" si="19">(L142*M142*O142*Q142)/(R142*S142)</f>
        <v>5101139.2110224897</v>
      </c>
      <c r="I142" s="3">
        <f t="shared" ref="I142:I163" si="20">MAX(LOG10(H142),1)</f>
        <v>6.7076671756687904</v>
      </c>
      <c r="J142" s="3">
        <v>6.7076671756687904</v>
      </c>
      <c r="K142" s="3">
        <f t="shared" si="17"/>
        <v>3.8058604231348836</v>
      </c>
      <c r="L142" s="32">
        <f>VLOOKUP(D142,'[1]Score Persistence'!$D$6:$O$158,12,FALSE)</f>
        <v>229</v>
      </c>
      <c r="M142" s="34">
        <v>14.125375446227544</v>
      </c>
      <c r="N142" s="18" t="s">
        <v>298</v>
      </c>
      <c r="O142" s="18" cm="1">
        <f t="array" ref="O142">_xlfn.SWITCH(N142,"Not investigated",1,"Insufficient data",1,"Presumed",1.33,"Suspected",1.66,"Recognised",2)</f>
        <v>1.33</v>
      </c>
      <c r="P142" s="3" t="s">
        <v>309</v>
      </c>
      <c r="Q142" s="18" cm="1">
        <f t="array" ref="Q142">_xlfn.SWITCH(P142,"non examiné",1,"n.c.",1,"Carc. 3",1.33,"Carc. 2",1.66,"Carc. 1A",2,"Carc. 1B",2)</f>
        <v>1.66</v>
      </c>
      <c r="R142" s="3">
        <v>0.2</v>
      </c>
      <c r="S142" s="18">
        <v>7.0000000000000001E-3</v>
      </c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</row>
    <row r="143" spans="1:100" ht="30" x14ac:dyDescent="0.25">
      <c r="A143" s="5" t="s">
        <v>160</v>
      </c>
      <c r="B143" s="6" t="s">
        <v>270</v>
      </c>
      <c r="C143" s="14">
        <v>1208</v>
      </c>
      <c r="D143" s="6" t="s">
        <v>105</v>
      </c>
      <c r="E143" s="9" t="s">
        <v>204</v>
      </c>
      <c r="F143" s="9">
        <f t="shared" si="18"/>
        <v>3.7855463733968353</v>
      </c>
      <c r="G143" s="3">
        <v>1</v>
      </c>
      <c r="H143" s="3">
        <f t="shared" si="19"/>
        <v>4638146.2400000049</v>
      </c>
      <c r="I143" s="3">
        <f t="shared" si="20"/>
        <v>6.6663444377525458</v>
      </c>
      <c r="J143" s="3">
        <v>6.6663444377525458</v>
      </c>
      <c r="K143" s="3">
        <f t="shared" si="17"/>
        <v>3.7855463733968353</v>
      </c>
      <c r="L143" s="32">
        <f>VLOOKUP(D143,'[1]Score Persistence'!$D$6:$O$158,12,FALSE)</f>
        <v>156</v>
      </c>
      <c r="M143" s="34">
        <v>36.36</v>
      </c>
      <c r="N143" s="18" t="s">
        <v>298</v>
      </c>
      <c r="O143" s="18" cm="1">
        <f t="array" ref="O143">_xlfn.SWITCH(N143,"Not investigated",1,"Insufficient data",1,"Presumed",1.33,"Suspected",1.66,"Recognised",2)</f>
        <v>1.33</v>
      </c>
      <c r="P143" s="3" t="s">
        <v>309</v>
      </c>
      <c r="Q143" s="18" cm="1">
        <f t="array" ref="Q143">_xlfn.SWITCH(P143,"non examiné",1,"n.c.",1,"Carc. 3",1.33,"Carc. 2",1.66,"Carc. 1A",2,"Carc. 1B",2)</f>
        <v>1.66</v>
      </c>
      <c r="R143" s="3">
        <v>0.3</v>
      </c>
      <c r="S143" s="18">
        <v>8.9999999999999906E-3</v>
      </c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</row>
    <row r="144" spans="1:100" hidden="1" x14ac:dyDescent="0.25">
      <c r="A144" s="5" t="s">
        <v>160</v>
      </c>
      <c r="B144" s="6" t="s">
        <v>277</v>
      </c>
      <c r="C144" s="14">
        <v>1101</v>
      </c>
      <c r="D144" s="17" t="s">
        <v>88</v>
      </c>
      <c r="E144" s="9" t="s">
        <v>150</v>
      </c>
      <c r="F144" s="9">
        <f t="shared" si="18"/>
        <v>3.6353995290749079</v>
      </c>
      <c r="G144" s="3">
        <v>1</v>
      </c>
      <c r="H144" s="3">
        <f t="shared" si="19"/>
        <v>2295707.1212113686</v>
      </c>
      <c r="I144" s="3">
        <f t="shared" si="20"/>
        <v>6.3609164813936081</v>
      </c>
      <c r="J144" s="3">
        <v>6.3609164813936081</v>
      </c>
      <c r="K144" s="3">
        <f t="shared" si="17"/>
        <v>3.6353995290749079</v>
      </c>
      <c r="L144" s="32">
        <f>VLOOKUP(D144,'[1]Score Persistence'!$D$6:$O$158,12,FALSE)</f>
        <v>157</v>
      </c>
      <c r="M144" s="34">
        <v>13.212956341865754</v>
      </c>
      <c r="N144" s="18" t="s">
        <v>297</v>
      </c>
      <c r="O144" s="18" cm="1">
        <f t="array" ref="O144">_xlfn.SWITCH(N144,"Not investigated",1,"Insufficient data",1,"Presumed",1.33,"Suspected",1.66,"Recognised",2)</f>
        <v>2</v>
      </c>
      <c r="P144" s="3" t="s">
        <v>309</v>
      </c>
      <c r="Q144" s="18" cm="1">
        <f t="array" ref="Q144">_xlfn.SWITCH(P144,"non examiné",1,"n.c.",1,"Carc. 3",1.33,"Carc. 2",1.66,"Carc. 1A",2,"Carc. 1B",2)</f>
        <v>1.66</v>
      </c>
      <c r="R144" s="3">
        <v>0.3</v>
      </c>
      <c r="S144" s="18">
        <v>0.01</v>
      </c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</row>
    <row r="145" spans="1:100" hidden="1" x14ac:dyDescent="0.25">
      <c r="A145" s="5" t="s">
        <v>160</v>
      </c>
      <c r="B145" s="6" t="s">
        <v>276</v>
      </c>
      <c r="C145" s="14">
        <v>1263</v>
      </c>
      <c r="D145" s="17" t="s">
        <v>115</v>
      </c>
      <c r="E145" s="9" t="s">
        <v>150</v>
      </c>
      <c r="F145" s="9">
        <f t="shared" si="18"/>
        <v>3.6005390950812703</v>
      </c>
      <c r="G145" s="3">
        <v>1</v>
      </c>
      <c r="H145" s="3">
        <f t="shared" si="19"/>
        <v>1949860.5907634411</v>
      </c>
      <c r="I145" s="3">
        <f t="shared" si="20"/>
        <v>6.2900035617079055</v>
      </c>
      <c r="J145" s="3">
        <v>6.2900035617079055</v>
      </c>
      <c r="K145" s="3">
        <f t="shared" si="17"/>
        <v>3.6005390950812703</v>
      </c>
      <c r="L145" s="32">
        <f>VLOOKUP(D145,'[1]Score Persistence'!$D$6:$O$158,12,FALSE)</f>
        <v>229</v>
      </c>
      <c r="M145" s="34">
        <v>12.823305826560221</v>
      </c>
      <c r="N145" s="18" t="s">
        <v>297</v>
      </c>
      <c r="O145" s="18" cm="1">
        <f t="array" ref="O145">_xlfn.SWITCH(N145,"Not investigated",1,"Insufficient data",1,"Presumed",1.33,"Suspected",1.66,"Recognised",2)</f>
        <v>2</v>
      </c>
      <c r="P145" s="3" t="s">
        <v>309</v>
      </c>
      <c r="Q145" s="18" cm="1">
        <f t="array" ref="Q145">_xlfn.SWITCH(P145,"non examiné",1,"n.c.",1,"Carc. 3",1.33,"Carc. 2",1.66,"Carc. 1A",2,"Carc. 1B",2)</f>
        <v>1.66</v>
      </c>
      <c r="R145" s="3">
        <v>1</v>
      </c>
      <c r="S145" s="18">
        <v>5.0000000000000001E-3</v>
      </c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</row>
    <row r="146" spans="1:100" hidden="1" x14ac:dyDescent="0.25">
      <c r="A146" s="6" t="s">
        <v>129</v>
      </c>
      <c r="B146" s="6" t="s">
        <v>293</v>
      </c>
      <c r="C146" s="14">
        <v>1175</v>
      </c>
      <c r="D146" s="6" t="s">
        <v>69</v>
      </c>
      <c r="E146" s="6" t="s">
        <v>150</v>
      </c>
      <c r="F146" s="9">
        <f t="shared" si="18"/>
        <v>3.4887669361496521</v>
      </c>
      <c r="G146" s="3">
        <v>1</v>
      </c>
      <c r="H146" s="3">
        <f t="shared" si="19"/>
        <v>1155146.8484311283</v>
      </c>
      <c r="I146" s="3">
        <f t="shared" si="20"/>
        <v>6.0626371975696394</v>
      </c>
      <c r="J146" s="3">
        <v>6.0626371975696394</v>
      </c>
      <c r="K146" s="3">
        <f t="shared" si="17"/>
        <v>3.4887669361496521</v>
      </c>
      <c r="L146" s="32">
        <v>228</v>
      </c>
      <c r="M146" s="34">
        <v>1.5999263828685988</v>
      </c>
      <c r="N146" s="18" t="s">
        <v>298</v>
      </c>
      <c r="O146" s="18" cm="1">
        <f t="array" ref="O146">_xlfn.SWITCH(N146,"Not investigated",1,"Insufficient data",1,"Presumed",1.33,"Suspected",1.66,"Recognised",2)</f>
        <v>1.33</v>
      </c>
      <c r="P146" s="3" t="s">
        <v>308</v>
      </c>
      <c r="Q146" s="18" cm="1">
        <f t="array" ref="Q146">_xlfn.SWITCH(P146,"non examiné",1,"n.c.",1,"Carc. 3",1.33,"Carc. 2",1.66,"Carc. 1A",2,"Carc. 1B",2)</f>
        <v>1</v>
      </c>
      <c r="R146" s="3">
        <v>7.0000000000000007E-2</v>
      </c>
      <c r="S146" s="18">
        <v>6.0000000000000001E-3</v>
      </c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</row>
    <row r="147" spans="1:100" hidden="1" x14ac:dyDescent="0.25">
      <c r="A147" s="6" t="s">
        <v>129</v>
      </c>
      <c r="B147" s="6" t="s">
        <v>257</v>
      </c>
      <c r="C147" s="14">
        <v>1678</v>
      </c>
      <c r="D147" s="6" t="s">
        <v>34</v>
      </c>
      <c r="E147" s="6" t="s">
        <v>150</v>
      </c>
      <c r="F147" s="9">
        <f t="shared" si="18"/>
        <v>3.4767381797457482</v>
      </c>
      <c r="G147" s="3">
        <v>1</v>
      </c>
      <c r="H147" s="3">
        <f t="shared" si="19"/>
        <v>1091863.5340959888</v>
      </c>
      <c r="I147" s="3">
        <f t="shared" si="20"/>
        <v>6.0381683617271316</v>
      </c>
      <c r="J147" s="3">
        <v>6.0381683617271316</v>
      </c>
      <c r="K147" s="3">
        <f t="shared" si="17"/>
        <v>3.4767381797457482</v>
      </c>
      <c r="L147" s="32">
        <v>71</v>
      </c>
      <c r="M147" s="34">
        <v>12.302687708123818</v>
      </c>
      <c r="N147" s="18" t="s">
        <v>299</v>
      </c>
      <c r="O147" s="18" cm="1">
        <f t="array" ref="O147">_xlfn.SWITCH(N147,"Not investigated",1,"Insufficient data",1,"Presumed",1.33,"Suspected",1.66,"Recognised",2)</f>
        <v>1</v>
      </c>
      <c r="P147" s="3" t="s">
        <v>311</v>
      </c>
      <c r="Q147" s="18" cm="1">
        <f t="array" ref="Q147">_xlfn.SWITCH(P147,"non examiné",1,"n.c.",1,"Carc. 3",1.33,"Carc. 2",1.66,"Carc. 1A",2,"Carc. 1B",2)</f>
        <v>1</v>
      </c>
      <c r="R147" s="3">
        <v>0.04</v>
      </c>
      <c r="S147" s="18">
        <v>0.02</v>
      </c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</row>
    <row r="148" spans="1:100" hidden="1" x14ac:dyDescent="0.25">
      <c r="A148" s="6" t="s">
        <v>160</v>
      </c>
      <c r="B148" s="6" t="s">
        <v>262</v>
      </c>
      <c r="C148" s="14">
        <v>1107</v>
      </c>
      <c r="D148" s="6" t="s">
        <v>90</v>
      </c>
      <c r="E148" s="6" t="s">
        <v>150</v>
      </c>
      <c r="F148" s="9">
        <f t="shared" si="18"/>
        <v>3.4604009335888097</v>
      </c>
      <c r="G148" s="3">
        <v>1</v>
      </c>
      <c r="H148" s="3">
        <f t="shared" si="19"/>
        <v>1011428.5714285714</v>
      </c>
      <c r="I148" s="3">
        <f t="shared" si="20"/>
        <v>6.004935217675512</v>
      </c>
      <c r="J148" s="3">
        <v>6.004935217675512</v>
      </c>
      <c r="K148" s="3">
        <f t="shared" si="17"/>
        <v>3.4604009335888097</v>
      </c>
      <c r="L148" s="32">
        <f>VLOOKUP(D148,'[1]Score Persistence'!$D$6:$O$158,12,FALSE)</f>
        <v>708</v>
      </c>
      <c r="M148" s="34">
        <v>15</v>
      </c>
      <c r="N148" s="18" t="s">
        <v>297</v>
      </c>
      <c r="O148" s="18" cm="1">
        <f t="array" ref="O148">_xlfn.SWITCH(N148,"Not investigated",1,"Insufficient data",1,"Presumed",1.33,"Suspected",1.66,"Recognised",2)</f>
        <v>2</v>
      </c>
      <c r="P148" s="3" t="s">
        <v>308</v>
      </c>
      <c r="Q148" s="18" cm="1">
        <f t="array" ref="Q148">_xlfn.SWITCH(P148,"non examiné",1,"n.c.",1,"Carc. 3",1.33,"Carc. 2",1.66,"Carc. 1A",2,"Carc. 1B",2)</f>
        <v>1</v>
      </c>
      <c r="R148" s="3">
        <v>0.6</v>
      </c>
      <c r="S148" s="18">
        <v>3.5000000000000003E-2</v>
      </c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</row>
    <row r="149" spans="1:100" x14ac:dyDescent="0.25">
      <c r="A149" s="6" t="s">
        <v>129</v>
      </c>
      <c r="B149" s="6" t="s">
        <v>287</v>
      </c>
      <c r="C149" s="14">
        <v>1530</v>
      </c>
      <c r="D149" s="6" t="s">
        <v>68</v>
      </c>
      <c r="E149" s="6"/>
      <c r="F149" s="9">
        <f t="shared" si="18"/>
        <v>3.4396352791264349</v>
      </c>
      <c r="G149" s="3">
        <v>1</v>
      </c>
      <c r="H149" s="3">
        <f t="shared" si="19"/>
        <v>917685.4113820343</v>
      </c>
      <c r="I149" s="3">
        <f t="shared" si="20"/>
        <v>5.9626938276979757</v>
      </c>
      <c r="J149" s="3">
        <v>5.9626938276979757</v>
      </c>
      <c r="K149" s="3">
        <f t="shared" si="17"/>
        <v>3.4396352791264349</v>
      </c>
      <c r="L149" s="32">
        <v>229</v>
      </c>
      <c r="M149" s="34">
        <v>6.6069344800759611</v>
      </c>
      <c r="N149" s="18" t="s">
        <v>298</v>
      </c>
      <c r="O149" s="18" cm="1">
        <f t="array" ref="O149">_xlfn.SWITCH(N149,"Not investigated",1,"Insufficient data",1,"Presumed",1.33,"Suspected",1.66,"Recognised",2)</f>
        <v>1.33</v>
      </c>
      <c r="P149" s="3" t="s">
        <v>309</v>
      </c>
      <c r="Q149" s="18" cm="1">
        <f t="array" ref="Q149">_xlfn.SWITCH(P149,"non examiné",1,"n.c.",1,"Carc. 3",1.33,"Carc. 2",1.66,"Carc. 1A",2,"Carc. 1B",2)</f>
        <v>1.66</v>
      </c>
      <c r="R149" s="3">
        <v>2.6</v>
      </c>
      <c r="S149" s="18">
        <v>1.39999999999999E-3</v>
      </c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</row>
    <row r="150" spans="1:100" ht="30" hidden="1" x14ac:dyDescent="0.25">
      <c r="A150" s="6" t="s">
        <v>129</v>
      </c>
      <c r="B150" s="6" t="s">
        <v>291</v>
      </c>
      <c r="C150" s="14">
        <v>1929</v>
      </c>
      <c r="D150" s="6" t="s">
        <v>84</v>
      </c>
      <c r="E150" s="6" t="s">
        <v>292</v>
      </c>
      <c r="F150" s="9">
        <f t="shared" si="18"/>
        <v>3.3910780468030515</v>
      </c>
      <c r="G150" s="3">
        <v>1</v>
      </c>
      <c r="H150" s="3">
        <f t="shared" si="19"/>
        <v>731002.64716877963</v>
      </c>
      <c r="I150" s="3">
        <f t="shared" si="20"/>
        <v>5.8639189496647166</v>
      </c>
      <c r="J150" s="3">
        <v>5.8639189496647166</v>
      </c>
      <c r="K150" s="3">
        <f t="shared" si="17"/>
        <v>3.3910780468030515</v>
      </c>
      <c r="L150" s="32">
        <f>VLOOKUP(D150,'[1]Score Persistence'!$D$6:$O$158,12,FALSE)</f>
        <v>156</v>
      </c>
      <c r="M150" s="34">
        <v>40.738027780411301</v>
      </c>
      <c r="N150" s="18" t="s">
        <v>299</v>
      </c>
      <c r="O150" s="18" cm="1">
        <f t="array" ref="O150">_xlfn.SWITCH(N150,"Not investigated",1,"Insufficient data",1,"Presumed",1.33,"Suspected",1.66,"Recognised",2)</f>
        <v>1</v>
      </c>
      <c r="P150" s="3" t="s">
        <v>311</v>
      </c>
      <c r="Q150" s="18" cm="1">
        <f t="array" ref="Q150">_xlfn.SWITCH(P150,"non examiné",1,"n.c.",1,"Carc. 3",1.33,"Carc. 2",1.66,"Carc. 1A",2,"Carc. 1B",2)</f>
        <v>1</v>
      </c>
      <c r="R150" s="3">
        <v>1.24196</v>
      </c>
      <c r="S150" s="18">
        <v>7.0000000000000001E-3</v>
      </c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</row>
    <row r="151" spans="1:100" s="22" customFormat="1" hidden="1" x14ac:dyDescent="0.25">
      <c r="A151" s="5" t="s">
        <v>151</v>
      </c>
      <c r="B151" s="6" t="s">
        <v>190</v>
      </c>
      <c r="C151" s="14">
        <v>1670</v>
      </c>
      <c r="D151" s="6" t="s">
        <v>5</v>
      </c>
      <c r="E151" s="6" t="s">
        <v>150</v>
      </c>
      <c r="F151" s="9">
        <f t="shared" si="18"/>
        <v>3.1855030867478318</v>
      </c>
      <c r="G151" s="3">
        <v>1</v>
      </c>
      <c r="H151" s="3">
        <f t="shared" si="19"/>
        <v>279086.86597238254</v>
      </c>
      <c r="I151" s="3">
        <f t="shared" si="20"/>
        <v>5.4457393987604501</v>
      </c>
      <c r="J151" s="3">
        <v>5.4457393987604501</v>
      </c>
      <c r="K151" s="3">
        <f t="shared" si="17"/>
        <v>3.1855030867478318</v>
      </c>
      <c r="L151" s="32">
        <v>157</v>
      </c>
      <c r="M151" s="34">
        <v>12.882495516931346</v>
      </c>
      <c r="N151" s="18" t="s">
        <v>298</v>
      </c>
      <c r="O151" s="18" cm="1">
        <f t="array" ref="O151">_xlfn.SWITCH(N151,"Not investigated",1,"Insufficient data",1,"Presumed",1.33,"Suspected",1.66,"Recognised",2)</f>
        <v>1.33</v>
      </c>
      <c r="P151" s="3" t="s">
        <v>309</v>
      </c>
      <c r="Q151" s="18" cm="1">
        <f t="array" ref="Q151">_xlfn.SWITCH(P151,"non examiné",1,"n.c.",1,"Carc. 3",1.33,"Carc. 2",1.66,"Carc. 1A",2,"Carc. 1B",2)</f>
        <v>1.66</v>
      </c>
      <c r="R151" s="3">
        <v>0.2</v>
      </c>
      <c r="S151" s="18">
        <v>0.08</v>
      </c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</row>
    <row r="152" spans="1:100" hidden="1" x14ac:dyDescent="0.25">
      <c r="A152" s="5" t="s">
        <v>151</v>
      </c>
      <c r="B152" s="6" t="s">
        <v>290</v>
      </c>
      <c r="C152" s="14">
        <v>1474</v>
      </c>
      <c r="D152" s="6" t="s">
        <v>27</v>
      </c>
      <c r="E152" s="6" t="s">
        <v>150</v>
      </c>
      <c r="F152" s="9">
        <f t="shared" si="18"/>
        <v>3.1600949682161703</v>
      </c>
      <c r="G152" s="3">
        <v>1</v>
      </c>
      <c r="H152" s="3">
        <f t="shared" si="19"/>
        <v>247773.20108371397</v>
      </c>
      <c r="I152" s="3">
        <f t="shared" si="20"/>
        <v>5.3940543316976211</v>
      </c>
      <c r="J152" s="3">
        <v>5.3940543316976211</v>
      </c>
      <c r="K152" s="3">
        <f t="shared" si="17"/>
        <v>3.1600949682161703</v>
      </c>
      <c r="L152" s="32">
        <f>VLOOKUP(D152,'[1]Score Persistence'!$D$6:$O$158,12,FALSE)</f>
        <v>156</v>
      </c>
      <c r="M152" s="34">
        <v>143.87985782558457</v>
      </c>
      <c r="N152" s="18" t="s">
        <v>298</v>
      </c>
      <c r="O152" s="18" cm="1">
        <f t="array" ref="O152">_xlfn.SWITCH(N152,"Not investigated",1,"Insufficient data",1,"Presumed",1.33,"Suspected",1.66,"Recognised",2)</f>
        <v>1.33</v>
      </c>
      <c r="P152" s="3" t="s">
        <v>309</v>
      </c>
      <c r="Q152" s="18" cm="1">
        <f t="array" ref="Q152">_xlfn.SWITCH(P152,"non examiné",1,"n.c.",1,"Carc. 3",1.33,"Carc. 2",1.66,"Carc. 1A",2,"Carc. 1B",2)</f>
        <v>1.66</v>
      </c>
      <c r="R152" s="3">
        <v>4</v>
      </c>
      <c r="S152" s="18">
        <v>0.05</v>
      </c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</row>
    <row r="153" spans="1:100" ht="30" hidden="1" x14ac:dyDescent="0.25">
      <c r="A153" s="5" t="s">
        <v>129</v>
      </c>
      <c r="B153" s="6" t="s">
        <v>254</v>
      </c>
      <c r="C153" s="14">
        <v>1108</v>
      </c>
      <c r="D153" s="6" t="s">
        <v>33</v>
      </c>
      <c r="E153" s="6" t="s">
        <v>255</v>
      </c>
      <c r="F153" s="9">
        <f t="shared" si="18"/>
        <v>3.1296374779079432</v>
      </c>
      <c r="G153" s="3">
        <v>1</v>
      </c>
      <c r="H153" s="3">
        <f t="shared" si="19"/>
        <v>214831.4491189913</v>
      </c>
      <c r="I153" s="3">
        <f t="shared" si="20"/>
        <v>5.3320978579357172</v>
      </c>
      <c r="J153" s="3">
        <v>5.3320978579357172</v>
      </c>
      <c r="K153" s="3">
        <f t="shared" si="17"/>
        <v>3.1296374779079432</v>
      </c>
      <c r="L153" s="32">
        <v>141</v>
      </c>
      <c r="M153" s="34">
        <v>4.5708818961487507</v>
      </c>
      <c r="N153" s="18" t="s">
        <v>299</v>
      </c>
      <c r="O153" s="18" cm="1">
        <f t="array" ref="O153">_xlfn.SWITCH(N153,"Not investigated",1,"Insufficient data",1,"Presumed",1.33,"Suspected",1.66,"Recognised",2)</f>
        <v>1</v>
      </c>
      <c r="P153" s="3" t="s">
        <v>311</v>
      </c>
      <c r="Q153" s="18" cm="1">
        <f t="array" ref="Q153">_xlfn.SWITCH(P153,"non examiné",1,"n.c.",1,"Carc. 3",1.33,"Carc. 2",1.66,"Carc. 1A",2,"Carc. 1B",2)</f>
        <v>1</v>
      </c>
      <c r="R153" s="3">
        <v>0.03</v>
      </c>
      <c r="S153" s="18">
        <v>0.1</v>
      </c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</row>
    <row r="154" spans="1:100" hidden="1" x14ac:dyDescent="0.25">
      <c r="A154" s="5" t="s">
        <v>129</v>
      </c>
      <c r="B154" s="6" t="s">
        <v>281</v>
      </c>
      <c r="C154" s="14">
        <v>1125</v>
      </c>
      <c r="D154" s="6" t="s">
        <v>66</v>
      </c>
      <c r="E154" s="6" t="s">
        <v>150</v>
      </c>
      <c r="F154" s="9">
        <f t="shared" si="18"/>
        <v>3.0500423283974261</v>
      </c>
      <c r="G154" s="3">
        <v>1</v>
      </c>
      <c r="H154" s="3">
        <f t="shared" si="19"/>
        <v>147974.13321705809</v>
      </c>
      <c r="I154" s="3">
        <f t="shared" si="20"/>
        <v>5.1701858046996358</v>
      </c>
      <c r="J154" s="3">
        <v>5.1701858046996358</v>
      </c>
      <c r="K154" s="3">
        <f t="shared" si="17"/>
        <v>3.0500423283974261</v>
      </c>
      <c r="L154" s="32">
        <f>VLOOKUP(D154,'[1]Score Persistence'!$D$6:$O$158,12,FALSE)</f>
        <v>49</v>
      </c>
      <c r="M154" s="34">
        <v>6.8391164728142932</v>
      </c>
      <c r="N154" s="18" t="s">
        <v>298</v>
      </c>
      <c r="O154" s="18" cm="1">
        <f t="array" ref="O154">_xlfn.SWITCH(N154,"Not investigated",1,"Insufficient data",1,"Presumed",1.33,"Suspected",1.66,"Recognised",2)</f>
        <v>1.33</v>
      </c>
      <c r="P154" s="3" t="s">
        <v>309</v>
      </c>
      <c r="Q154" s="18" cm="1">
        <f t="array" ref="Q154">_xlfn.SWITCH(P154,"non examiné",1,"n.c.",1,"Carc. 3",1.33,"Carc. 2",1.66,"Carc. 1A",2,"Carc. 1B",2)</f>
        <v>1.66</v>
      </c>
      <c r="R154" s="3">
        <v>0.5</v>
      </c>
      <c r="S154" s="18">
        <v>0.01</v>
      </c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</row>
    <row r="155" spans="1:100" hidden="1" x14ac:dyDescent="0.25">
      <c r="A155" s="6" t="s">
        <v>151</v>
      </c>
      <c r="B155" s="6" t="s">
        <v>271</v>
      </c>
      <c r="C155" s="14">
        <v>1105</v>
      </c>
      <c r="D155" s="6" t="s">
        <v>10</v>
      </c>
      <c r="E155" s="6" t="s">
        <v>150</v>
      </c>
      <c r="F155" s="9">
        <f t="shared" si="18"/>
        <v>3.0490924581369159</v>
      </c>
      <c r="G155" s="3">
        <v>1</v>
      </c>
      <c r="H155" s="3">
        <f t="shared" si="19"/>
        <v>147317.24328014906</v>
      </c>
      <c r="I155" s="3">
        <f t="shared" si="20"/>
        <v>5.1682535833879992</v>
      </c>
      <c r="J155" s="3">
        <v>5.1682535833879992</v>
      </c>
      <c r="K155" s="3">
        <f t="shared" si="17"/>
        <v>3.0490924581369159</v>
      </c>
      <c r="L155" s="32">
        <v>229</v>
      </c>
      <c r="M155" s="34">
        <v>3.1002734419981914</v>
      </c>
      <c r="N155" s="18" t="s">
        <v>297</v>
      </c>
      <c r="O155" s="18" cm="1">
        <f t="array" ref="O155">_xlfn.SWITCH(N155,"Not investigated",1,"Insufficient data",1,"Presumed",1.33,"Suspected",1.66,"Recognised",2)</f>
        <v>2</v>
      </c>
      <c r="P155" s="3" t="s">
        <v>309</v>
      </c>
      <c r="Q155" s="18" cm="1">
        <f t="array" ref="Q155">_xlfn.SWITCH(P155,"non examiné",1,"n.c.",1,"Carc. 3",1.33,"Carc. 2",1.66,"Carc. 1A",2,"Carc. 1B",2)</f>
        <v>1.66</v>
      </c>
      <c r="R155" s="3">
        <v>0.08</v>
      </c>
      <c r="S155" s="18">
        <v>0.2</v>
      </c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</row>
    <row r="156" spans="1:100" ht="30" hidden="1" x14ac:dyDescent="0.25">
      <c r="A156" s="6" t="s">
        <v>129</v>
      </c>
      <c r="B156" s="6" t="s">
        <v>284</v>
      </c>
      <c r="C156" s="14">
        <v>1109</v>
      </c>
      <c r="D156" s="6" t="s">
        <v>38</v>
      </c>
      <c r="E156" s="6" t="s">
        <v>255</v>
      </c>
      <c r="F156" s="9">
        <f t="shared" si="18"/>
        <v>2.9831614677544689</v>
      </c>
      <c r="G156" s="3">
        <v>1</v>
      </c>
      <c r="H156" s="3">
        <f t="shared" si="19"/>
        <v>108177.53820885377</v>
      </c>
      <c r="I156" s="3">
        <f t="shared" si="20"/>
        <v>5.034137093999413</v>
      </c>
      <c r="J156" s="3">
        <v>5.034137093999413</v>
      </c>
      <c r="K156" s="3">
        <f t="shared" si="17"/>
        <v>2.9831614677544689</v>
      </c>
      <c r="L156" s="32">
        <f>VLOOKUP(D156,'[1]Score Persistence'!$D$6:$O$158,12,FALSE)</f>
        <v>71</v>
      </c>
      <c r="M156" s="34">
        <v>4.5708818961487507</v>
      </c>
      <c r="N156" s="18" t="s">
        <v>299</v>
      </c>
      <c r="O156" s="18" cm="1">
        <f t="array" ref="O156">_xlfn.SWITCH(N156,"Not investigated",1,"Insufficient data",1,"Presumed",1.33,"Suspected",1.66,"Recognised",2)</f>
        <v>1</v>
      </c>
      <c r="P156" s="3" t="s">
        <v>311</v>
      </c>
      <c r="Q156" s="18" cm="1">
        <f t="array" ref="Q156">_xlfn.SWITCH(P156,"non examiné",1,"n.c.",1,"Carc. 3",1.33,"Carc. 2",1.66,"Carc. 1A",2,"Carc. 1B",2)</f>
        <v>1</v>
      </c>
      <c r="R156" s="3">
        <v>0.03</v>
      </c>
      <c r="S156" s="18">
        <v>0.1</v>
      </c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</row>
    <row r="157" spans="1:100" ht="30" hidden="1" x14ac:dyDescent="0.25">
      <c r="A157" s="6" t="s">
        <v>129</v>
      </c>
      <c r="B157" s="6" t="s">
        <v>295</v>
      </c>
      <c r="C157" s="14">
        <v>3159</v>
      </c>
      <c r="D157" s="6" t="s">
        <v>85</v>
      </c>
      <c r="E157" s="6" t="s">
        <v>255</v>
      </c>
      <c r="F157" s="9">
        <f t="shared" si="18"/>
        <v>2.8921773213291733</v>
      </c>
      <c r="G157" s="3">
        <v>1</v>
      </c>
      <c r="H157" s="3">
        <f t="shared" si="19"/>
        <v>70641.123934385119</v>
      </c>
      <c r="I157" s="3">
        <f t="shared" si="20"/>
        <v>4.8490576004593526</v>
      </c>
      <c r="J157" s="3">
        <v>4.8490576004593526</v>
      </c>
      <c r="K157" s="3">
        <f t="shared" si="17"/>
        <v>2.8921773213291733</v>
      </c>
      <c r="L157" s="32">
        <f>VLOOKUP(D157,'[1]Score Persistence'!$D$6:$O$158,12,FALSE)</f>
        <v>228</v>
      </c>
      <c r="M157" s="34">
        <v>4.1686938347033546</v>
      </c>
      <c r="N157" s="18" t="s">
        <v>299</v>
      </c>
      <c r="O157" s="18" cm="1">
        <f t="array" ref="O157">_xlfn.SWITCH(N157,"Not investigated",1,"Insufficient data",1,"Presumed",1.33,"Suspected",1.66,"Recognised",2)</f>
        <v>1</v>
      </c>
      <c r="P157" s="3" t="s">
        <v>311</v>
      </c>
      <c r="Q157" s="18" cm="1">
        <f t="array" ref="Q157">_xlfn.SWITCH(P157,"non examiné",1,"n.c.",1,"Carc. 3",1.33,"Carc. 2",1.66,"Carc. 1A",2,"Carc. 1B",2)</f>
        <v>1</v>
      </c>
      <c r="R157" s="3">
        <v>0.67274</v>
      </c>
      <c r="S157" s="18">
        <v>0.02</v>
      </c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</row>
    <row r="158" spans="1:100" hidden="1" x14ac:dyDescent="0.25">
      <c r="A158" s="6" t="s">
        <v>151</v>
      </c>
      <c r="B158" s="6" t="s">
        <v>253</v>
      </c>
      <c r="C158" s="14">
        <v>1209</v>
      </c>
      <c r="D158" s="6" t="s">
        <v>29</v>
      </c>
      <c r="E158" s="6" t="s">
        <v>150</v>
      </c>
      <c r="F158" s="9">
        <f t="shared" si="18"/>
        <v>2.8556599852855937</v>
      </c>
      <c r="G158" s="3">
        <v>1</v>
      </c>
      <c r="H158" s="3">
        <f t="shared" si="19"/>
        <v>59535.255112612351</v>
      </c>
      <c r="I158" s="3">
        <f t="shared" si="20"/>
        <v>4.7747742189481883</v>
      </c>
      <c r="J158" s="3">
        <v>4.7747742189481883</v>
      </c>
      <c r="K158" s="3">
        <f t="shared" si="17"/>
        <v>2.8556599852855937</v>
      </c>
      <c r="L158" s="32">
        <f>VLOOKUP(D158,'[1]Score Persistence'!$D$6:$O$158,12,FALSE)</f>
        <v>229</v>
      </c>
      <c r="M158" s="34">
        <v>19.498445997580465</v>
      </c>
      <c r="N158" s="18" t="s">
        <v>297</v>
      </c>
      <c r="O158" s="18" cm="1">
        <f t="array" ref="O158">_xlfn.SWITCH(N158,"Not investigated",1,"Insufficient data",1,"Presumed",1.33,"Suspected",1.66,"Recognised",2)</f>
        <v>2</v>
      </c>
      <c r="P158" s="3" t="s">
        <v>310</v>
      </c>
      <c r="Q158" s="18" cm="1">
        <f t="array" ref="Q158">_xlfn.SWITCH(P158,"non examiné",1,"n.c.",1,"Carc. 3",1.33,"Carc. 2",1.66,"Carc. 1A",2,"Carc. 1B",2)</f>
        <v>2</v>
      </c>
      <c r="R158" s="3">
        <v>0.1</v>
      </c>
      <c r="S158" s="18">
        <v>3</v>
      </c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</row>
    <row r="159" spans="1:100" hidden="1" x14ac:dyDescent="0.25">
      <c r="A159" s="5" t="s">
        <v>129</v>
      </c>
      <c r="B159" s="6" t="s">
        <v>274</v>
      </c>
      <c r="C159" s="14">
        <v>1744</v>
      </c>
      <c r="D159" s="6" t="s">
        <v>48</v>
      </c>
      <c r="E159" s="6" t="s">
        <v>150</v>
      </c>
      <c r="F159" s="9">
        <f t="shared" si="18"/>
        <v>2.3731074920997539</v>
      </c>
      <c r="G159" s="3">
        <v>1</v>
      </c>
      <c r="H159" s="3">
        <f t="shared" si="19"/>
        <v>6211.0977145201769</v>
      </c>
      <c r="I159" s="3">
        <f t="shared" si="20"/>
        <v>3.7931683617271315</v>
      </c>
      <c r="J159" s="3">
        <v>3.7931683617271315</v>
      </c>
      <c r="K159" s="3">
        <f t="shared" si="17"/>
        <v>2.3731074920997539</v>
      </c>
      <c r="L159" s="32">
        <f>VLOOKUP(D159,'[1]Score Persistence'!$D$6:$O$158,12,FALSE)</f>
        <v>71</v>
      </c>
      <c r="M159" s="34">
        <v>69.984199600227356</v>
      </c>
      <c r="N159" s="18" t="s">
        <v>297</v>
      </c>
      <c r="O159" s="18" cm="1">
        <f t="array" ref="O159">_xlfn.SWITCH(N159,"Not investigated",1,"Insufficient data",1,"Presumed",1.33,"Suspected",1.66,"Recognised",2)</f>
        <v>2</v>
      </c>
      <c r="P159" s="3" t="s">
        <v>311</v>
      </c>
      <c r="Q159" s="18" cm="1">
        <f t="array" ref="Q159">_xlfn.SWITCH(P159,"non examiné",1,"n.c.",1,"Carc. 3",1.33,"Carc. 2",1.66,"Carc. 1A",2,"Carc. 1B",2)</f>
        <v>1</v>
      </c>
      <c r="R159" s="3">
        <v>0.2</v>
      </c>
      <c r="S159" s="18">
        <v>8</v>
      </c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</row>
    <row r="160" spans="1:100" ht="30" x14ac:dyDescent="0.25">
      <c r="A160" s="6" t="s">
        <v>129</v>
      </c>
      <c r="B160" s="6" t="s">
        <v>266</v>
      </c>
      <c r="C160" s="14">
        <v>1129</v>
      </c>
      <c r="D160" s="6" t="s">
        <v>39</v>
      </c>
      <c r="E160" s="6" t="s">
        <v>204</v>
      </c>
      <c r="F160" s="9">
        <f t="shared" si="18"/>
        <v>2.196573270440469</v>
      </c>
      <c r="G160" s="3">
        <v>1</v>
      </c>
      <c r="H160" s="3">
        <f t="shared" si="19"/>
        <v>2716.8354473142313</v>
      </c>
      <c r="I160" s="3">
        <f t="shared" si="20"/>
        <v>3.4340633349627616</v>
      </c>
      <c r="J160" s="3">
        <v>3.4340633349627616</v>
      </c>
      <c r="K160" s="3">
        <f t="shared" si="17"/>
        <v>2.196573270440469</v>
      </c>
      <c r="L160" s="32">
        <f>VLOOKUP(D160,'[1]Score Persistence'!$D$6:$O$158,12,FALSE)</f>
        <v>156</v>
      </c>
      <c r="M160" s="34">
        <v>13.061708881318419</v>
      </c>
      <c r="N160" s="18" t="s">
        <v>297</v>
      </c>
      <c r="O160" s="18" cm="1">
        <f t="array" ref="O160">_xlfn.SWITCH(N160,"Not investigated",1,"Insufficient data",1,"Presumed",1.33,"Suspected",1.66,"Recognised",2)</f>
        <v>2</v>
      </c>
      <c r="P160" s="3" t="s">
        <v>310</v>
      </c>
      <c r="Q160" s="18" cm="1">
        <f t="array" ref="Q160">_xlfn.SWITCH(P160,"non examiné",1,"n.c.",1,"Carc. 3",1.33,"Carc. 2",1.66,"Carc. 1A",2,"Carc. 1B",2)</f>
        <v>2</v>
      </c>
      <c r="R160" s="3">
        <v>0.15</v>
      </c>
      <c r="S160" s="18">
        <v>20</v>
      </c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</row>
    <row r="161" spans="1:100" ht="45" hidden="1" x14ac:dyDescent="0.25">
      <c r="A161" s="6" t="s">
        <v>129</v>
      </c>
      <c r="B161" s="6" t="s">
        <v>236</v>
      </c>
      <c r="C161" s="14">
        <v>6853</v>
      </c>
      <c r="D161" s="6" t="s">
        <v>50</v>
      </c>
      <c r="E161" s="6" t="s">
        <v>219</v>
      </c>
      <c r="F161" s="9">
        <f t="shared" si="18"/>
        <v>1.8127483973437588</v>
      </c>
      <c r="G161" s="3">
        <v>1</v>
      </c>
      <c r="H161" s="3">
        <f t="shared" si="19"/>
        <v>450.07895503463271</v>
      </c>
      <c r="I161" s="3">
        <f t="shared" si="20"/>
        <v>2.6532887065043385</v>
      </c>
      <c r="J161" s="3">
        <v>2.6532887065043385</v>
      </c>
      <c r="K161" s="3">
        <f t="shared" si="17"/>
        <v>1.8127483973437588</v>
      </c>
      <c r="L161" s="32">
        <f>VLOOKUP(D161,'[1]Score Persistence'!$D$6:$O$158,12,FALSE)</f>
        <v>71</v>
      </c>
      <c r="M161" s="34">
        <v>16.595869074375614</v>
      </c>
      <c r="N161" s="18" t="s">
        <v>299</v>
      </c>
      <c r="O161" s="18" cm="1">
        <f t="array" ref="O161">_xlfn.SWITCH(N161,"Not investigated",1,"Insufficient data",1,"Presumed",1.33,"Suspected",1.66,"Recognised",2)</f>
        <v>1</v>
      </c>
      <c r="P161" s="3" t="s">
        <v>311</v>
      </c>
      <c r="Q161" s="18" cm="1">
        <f t="array" ref="Q161">_xlfn.SWITCH(P161,"non examiné",1,"n.c.",1,"Carc. 3",1.33,"Carc. 2",1.66,"Carc. 1A",2,"Carc. 1B",2)</f>
        <v>1</v>
      </c>
      <c r="R161" s="3">
        <v>15.4</v>
      </c>
      <c r="S161" s="18">
        <v>0.17</v>
      </c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</row>
    <row r="162" spans="1:100" ht="45" hidden="1" x14ac:dyDescent="0.25">
      <c r="A162" s="6" t="s">
        <v>129</v>
      </c>
      <c r="B162" s="6" t="s">
        <v>218</v>
      </c>
      <c r="C162" s="14">
        <v>6854</v>
      </c>
      <c r="D162" s="6" t="s">
        <v>47</v>
      </c>
      <c r="E162" s="6" t="s">
        <v>219</v>
      </c>
      <c r="F162" s="9">
        <f t="shared" si="18"/>
        <v>1.0190490274889727</v>
      </c>
      <c r="G162" s="3">
        <v>1</v>
      </c>
      <c r="H162" s="3">
        <f t="shared" si="19"/>
        <v>10.93325395759028</v>
      </c>
      <c r="I162" s="3">
        <f t="shared" si="20"/>
        <v>1.0387494360128391</v>
      </c>
      <c r="J162" s="3">
        <v>1.0387494360128391</v>
      </c>
      <c r="K162" s="3">
        <f t="shared" si="17"/>
        <v>1.0190490274889727</v>
      </c>
      <c r="L162" s="32">
        <f>VLOOKUP(D162,'[1]Score Persistence'!$D$6:$O$158,12,FALSE)</f>
        <v>71</v>
      </c>
      <c r="M162" s="34">
        <v>10.471285480509</v>
      </c>
      <c r="N162" s="18" t="s">
        <v>299</v>
      </c>
      <c r="O162" s="18" cm="1">
        <f t="array" ref="O162">_xlfn.SWITCH(N162,"Not investigated",1,"Insufficient data",1,"Presumed",1.33,"Suspected",1.66,"Recognised",2)</f>
        <v>1</v>
      </c>
      <c r="P162" s="3" t="s">
        <v>311</v>
      </c>
      <c r="Q162" s="18" cm="1">
        <f t="array" ref="Q162">_xlfn.SWITCH(P162,"non examiné",1,"n.c.",1,"Carc. 3",1.33,"Carc. 2",1.66,"Carc. 1A",2,"Carc. 1B",2)</f>
        <v>1</v>
      </c>
      <c r="R162" s="3">
        <v>400</v>
      </c>
      <c r="S162" s="18">
        <v>0.17</v>
      </c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</row>
    <row r="163" spans="1:100" ht="30" hidden="1" x14ac:dyDescent="0.25">
      <c r="A163" s="6" t="s">
        <v>151</v>
      </c>
      <c r="B163" s="6" t="s">
        <v>226</v>
      </c>
      <c r="C163" s="14">
        <v>1907</v>
      </c>
      <c r="D163" s="6" t="s">
        <v>12</v>
      </c>
      <c r="E163" s="6" t="s">
        <v>227</v>
      </c>
      <c r="F163" s="9">
        <f t="shared" si="18"/>
        <v>1</v>
      </c>
      <c r="G163" s="3">
        <v>1</v>
      </c>
      <c r="H163" s="3">
        <f t="shared" si="19"/>
        <v>3.2182471762775542</v>
      </c>
      <c r="I163" s="3">
        <f t="shared" si="20"/>
        <v>1</v>
      </c>
      <c r="J163" s="3">
        <v>1</v>
      </c>
      <c r="K163" s="3">
        <f t="shared" si="17"/>
        <v>1</v>
      </c>
      <c r="L163" s="32">
        <f>VLOOKUP(D163,'[1]Score Persistence'!$D$6:$O$158,12,FALSE)</f>
        <v>46</v>
      </c>
      <c r="M163" s="34">
        <v>3.1622776601683795</v>
      </c>
      <c r="N163" s="18" t="s">
        <v>299</v>
      </c>
      <c r="O163" s="18" cm="1">
        <f t="array" ref="O163">_xlfn.SWITCH(N163,"Not investigated",1,"Insufficient data",1,"Presumed",1.33,"Suspected",1.66,"Recognised",2)</f>
        <v>1</v>
      </c>
      <c r="P163" s="3" t="s">
        <v>311</v>
      </c>
      <c r="Q163" s="18" cm="1">
        <f t="array" ref="Q163">_xlfn.SWITCH(P163,"non examiné",1,"n.c.",1,"Carc. 3",1.33,"Carc. 2",1.66,"Carc. 1A",2,"Carc. 1B",2)</f>
        <v>1</v>
      </c>
      <c r="R163" s="3">
        <v>452</v>
      </c>
      <c r="S163" s="18">
        <v>0.1</v>
      </c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</row>
    <row r="164" spans="1:100" x14ac:dyDescent="0.25"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</row>
    <row r="165" spans="1:100" x14ac:dyDescent="0.25"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</row>
    <row r="166" spans="1:100" x14ac:dyDescent="0.25"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</row>
    <row r="167" spans="1:100" x14ac:dyDescent="0.25"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</row>
    <row r="168" spans="1:100" x14ac:dyDescent="0.25"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</row>
    <row r="169" spans="1:100" x14ac:dyDescent="0.25"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</row>
    <row r="170" spans="1:100" x14ac:dyDescent="0.25"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</row>
    <row r="171" spans="1:100" x14ac:dyDescent="0.25"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</row>
    <row r="172" spans="1:100" x14ac:dyDescent="0.25"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</row>
    <row r="173" spans="1:100" x14ac:dyDescent="0.25"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</row>
  </sheetData>
  <autoFilter ref="A15:F163" xr:uid="{A168281D-267B-4B24-B5D2-EDA2FF07CB70}">
    <filterColumn colId="4">
      <filters blank="1">
        <filter val="Substance biocide "/>
        <filter val="Substance pharmaceutique "/>
        <filter val="Substance phytosanitaire et biocide "/>
      </filters>
    </filterColumn>
  </autoFilter>
  <sortState xmlns:xlrd2="http://schemas.microsoft.com/office/spreadsheetml/2017/richdata2" ref="A15:S163">
    <sortCondition descending="1" ref="F15:F163"/>
  </sortState>
  <mergeCells count="2">
    <mergeCell ref="A13:E13"/>
    <mergeCell ref="A11:E1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calculs resultats H2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DENIZE Cynthia</dc:creator>
  <cp:lastModifiedBy>BRIGNON Jean-Marc</cp:lastModifiedBy>
  <dcterms:created xsi:type="dcterms:W3CDTF">2021-07-13T12:45:31Z</dcterms:created>
  <dcterms:modified xsi:type="dcterms:W3CDTF">2022-10-12T14:57:49Z</dcterms:modified>
</cp:coreProperties>
</file>