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gnon\Documents\EN COURS\ONEMA  AFB\OFB 2021\Hierarchisation Action 39\Annexes XL finales du rapport\"/>
    </mc:Choice>
  </mc:AlternateContent>
  <xr:revisionPtr revIDLastSave="0" documentId="13_ncr:1_{EC79C3C2-57B9-4D4C-A4BA-0D9427CACA0F}" xr6:coauthVersionLast="47" xr6:coauthVersionMax="47" xr10:uidLastSave="{00000000-0000-0000-0000-000000000000}"/>
  <bookViews>
    <workbookView xWindow="-120" yWindow="-120" windowWidth="19440" windowHeight="14880" xr2:uid="{AED2B666-2D54-4819-862D-D029A3ED5D76}"/>
  </bookViews>
  <sheets>
    <sheet name="Scores_EAUX" sheetId="1" r:id="rId1"/>
    <sheet name="Scores_SEDIMENTS" sheetId="2" r:id="rId2"/>
  </sheets>
  <externalReferences>
    <externalReference r:id="rId3"/>
  </externalReferences>
  <definedNames>
    <definedName name="_xlnm._FilterDatabase" localSheetId="0" hidden="1">Scores_EAUX!$A$12:$U$148</definedName>
    <definedName name="_xlnm._FilterDatabase" localSheetId="1" hidden="1">Scores_SEDIMENTS!$A$2:$U$54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4" i="2" l="1"/>
  <c r="K54" i="2"/>
  <c r="H54" i="2"/>
  <c r="R53" i="2"/>
  <c r="K53" i="2"/>
  <c r="H53" i="2"/>
  <c r="R52" i="2"/>
  <c r="K52" i="2"/>
  <c r="H52" i="2"/>
  <c r="R51" i="2"/>
  <c r="K51" i="2"/>
  <c r="H51" i="2"/>
  <c r="R50" i="2"/>
  <c r="Q50" i="2"/>
  <c r="P50" i="2"/>
  <c r="K50" i="2"/>
  <c r="H50" i="2"/>
  <c r="R49" i="2"/>
  <c r="Q49" i="2"/>
  <c r="P49" i="2"/>
  <c r="K49" i="2"/>
  <c r="H49" i="2"/>
  <c r="R48" i="2"/>
  <c r="Q48" i="2"/>
  <c r="P48" i="2"/>
  <c r="K48" i="2"/>
  <c r="L48" i="2" s="1"/>
  <c r="H48" i="2"/>
  <c r="R47" i="2"/>
  <c r="Q47" i="2"/>
  <c r="P47" i="2"/>
  <c r="K47" i="2"/>
  <c r="H47" i="2"/>
  <c r="R46" i="2"/>
  <c r="Q46" i="2"/>
  <c r="P46" i="2"/>
  <c r="K46" i="2"/>
  <c r="H46" i="2"/>
  <c r="R45" i="2"/>
  <c r="Q45" i="2"/>
  <c r="P45" i="2"/>
  <c r="K45" i="2"/>
  <c r="H45" i="2"/>
  <c r="R44" i="2"/>
  <c r="Q44" i="2"/>
  <c r="P44" i="2"/>
  <c r="K44" i="2"/>
  <c r="H44" i="2"/>
  <c r="R43" i="2"/>
  <c r="Q43" i="2"/>
  <c r="P43" i="2"/>
  <c r="K43" i="2"/>
  <c r="H43" i="2"/>
  <c r="R42" i="2"/>
  <c r="Q42" i="2"/>
  <c r="P42" i="2"/>
  <c r="K42" i="2"/>
  <c r="H42" i="2"/>
  <c r="R41" i="2"/>
  <c r="Q41" i="2"/>
  <c r="P41" i="2"/>
  <c r="K41" i="2"/>
  <c r="H41" i="2"/>
  <c r="R40" i="2"/>
  <c r="Q40" i="2"/>
  <c r="P40" i="2"/>
  <c r="K40" i="2"/>
  <c r="L40" i="2" s="1"/>
  <c r="H40" i="2"/>
  <c r="R39" i="2"/>
  <c r="Q39" i="2"/>
  <c r="P39" i="2"/>
  <c r="K39" i="2"/>
  <c r="H39" i="2"/>
  <c r="R38" i="2"/>
  <c r="Q38" i="2"/>
  <c r="P38" i="2"/>
  <c r="K38" i="2"/>
  <c r="H38" i="2"/>
  <c r="R37" i="2"/>
  <c r="Q37" i="2"/>
  <c r="P37" i="2"/>
  <c r="K37" i="2"/>
  <c r="H37" i="2"/>
  <c r="R36" i="2"/>
  <c r="Q36" i="2"/>
  <c r="P36" i="2"/>
  <c r="K36" i="2"/>
  <c r="H36" i="2"/>
  <c r="R35" i="2"/>
  <c r="Q35" i="2"/>
  <c r="P35" i="2"/>
  <c r="K35" i="2"/>
  <c r="H35" i="2"/>
  <c r="R34" i="2"/>
  <c r="Q34" i="2"/>
  <c r="P34" i="2"/>
  <c r="K34" i="2"/>
  <c r="H34" i="2"/>
  <c r="R33" i="2"/>
  <c r="Q33" i="2"/>
  <c r="P33" i="2"/>
  <c r="K33" i="2"/>
  <c r="H33" i="2"/>
  <c r="R32" i="2"/>
  <c r="Q32" i="2"/>
  <c r="P32" i="2"/>
  <c r="K32" i="2"/>
  <c r="H32" i="2"/>
  <c r="R31" i="2"/>
  <c r="Q31" i="2"/>
  <c r="P31" i="2"/>
  <c r="K31" i="2"/>
  <c r="H31" i="2"/>
  <c r="R30" i="2"/>
  <c r="Q30" i="2"/>
  <c r="P30" i="2"/>
  <c r="K30" i="2"/>
  <c r="H30" i="2"/>
  <c r="R29" i="2"/>
  <c r="Q29" i="2"/>
  <c r="P29" i="2"/>
  <c r="K29" i="2"/>
  <c r="H29" i="2"/>
  <c r="R28" i="2"/>
  <c r="Q28" i="2"/>
  <c r="P28" i="2"/>
  <c r="K28" i="2"/>
  <c r="H28" i="2"/>
  <c r="R27" i="2"/>
  <c r="Q27" i="2"/>
  <c r="P27" i="2"/>
  <c r="K27" i="2"/>
  <c r="H27" i="2"/>
  <c r="R26" i="2"/>
  <c r="Q26" i="2"/>
  <c r="P26" i="2"/>
  <c r="K26" i="2"/>
  <c r="H26" i="2"/>
  <c r="R25" i="2"/>
  <c r="Q25" i="2"/>
  <c r="P25" i="2"/>
  <c r="K25" i="2"/>
  <c r="H25" i="2"/>
  <c r="R24" i="2"/>
  <c r="Q24" i="2"/>
  <c r="P24" i="2"/>
  <c r="K24" i="2"/>
  <c r="L24" i="2" s="1"/>
  <c r="H24" i="2"/>
  <c r="R23" i="2"/>
  <c r="Q23" i="2"/>
  <c r="P23" i="2"/>
  <c r="K23" i="2"/>
  <c r="H23" i="2"/>
  <c r="R22" i="2"/>
  <c r="Q22" i="2"/>
  <c r="P22" i="2"/>
  <c r="K22" i="2"/>
  <c r="H22" i="2"/>
  <c r="R21" i="2"/>
  <c r="Q21" i="2"/>
  <c r="P21" i="2"/>
  <c r="K21" i="2"/>
  <c r="H21" i="2"/>
  <c r="R20" i="2"/>
  <c r="Q20" i="2"/>
  <c r="P20" i="2"/>
  <c r="K20" i="2"/>
  <c r="H20" i="2"/>
  <c r="R19" i="2"/>
  <c r="Q19" i="2"/>
  <c r="P19" i="2"/>
  <c r="K19" i="2"/>
  <c r="H19" i="2"/>
  <c r="R18" i="2"/>
  <c r="Q18" i="2"/>
  <c r="P18" i="2"/>
  <c r="K18" i="2"/>
  <c r="H18" i="2"/>
  <c r="R17" i="2"/>
  <c r="Q17" i="2"/>
  <c r="P17" i="2"/>
  <c r="K17" i="2"/>
  <c r="H17" i="2"/>
  <c r="R16" i="2"/>
  <c r="Q16" i="2"/>
  <c r="P16" i="2"/>
  <c r="K16" i="2"/>
  <c r="L16" i="2" s="1"/>
  <c r="H16" i="2"/>
  <c r="R15" i="2"/>
  <c r="Q15" i="2"/>
  <c r="P15" i="2"/>
  <c r="K15" i="2"/>
  <c r="H15" i="2"/>
  <c r="R14" i="2"/>
  <c r="Q14" i="2"/>
  <c r="P14" i="2"/>
  <c r="K14" i="2"/>
  <c r="H14" i="2"/>
  <c r="R13" i="2"/>
  <c r="Q13" i="2"/>
  <c r="P13" i="2"/>
  <c r="K13" i="2"/>
  <c r="H13" i="2"/>
  <c r="R12" i="2"/>
  <c r="Q12" i="2"/>
  <c r="P12" i="2"/>
  <c r="K12" i="2"/>
  <c r="H12" i="2"/>
  <c r="R11" i="2"/>
  <c r="Q11" i="2"/>
  <c r="P11" i="2"/>
  <c r="K11" i="2"/>
  <c r="H11" i="2"/>
  <c r="R10" i="2"/>
  <c r="Q10" i="2"/>
  <c r="P10" i="2"/>
  <c r="K10" i="2"/>
  <c r="H10" i="2"/>
  <c r="L10" i="2" s="1"/>
  <c r="R9" i="2"/>
  <c r="Q9" i="2"/>
  <c r="P9" i="2"/>
  <c r="K9" i="2"/>
  <c r="H9" i="2"/>
  <c r="R8" i="2"/>
  <c r="Q8" i="2"/>
  <c r="P8" i="2"/>
  <c r="K8" i="2"/>
  <c r="L8" i="2" s="1"/>
  <c r="H8" i="2"/>
  <c r="R7" i="2"/>
  <c r="Q7" i="2"/>
  <c r="P7" i="2"/>
  <c r="K7" i="2"/>
  <c r="H7" i="2"/>
  <c r="R6" i="2"/>
  <c r="Q6" i="2"/>
  <c r="P6" i="2"/>
  <c r="K6" i="2"/>
  <c r="H6" i="2"/>
  <c r="R5" i="2"/>
  <c r="Q5" i="2"/>
  <c r="P5" i="2"/>
  <c r="K5" i="2"/>
  <c r="H5" i="2"/>
  <c r="R4" i="2"/>
  <c r="Q4" i="2"/>
  <c r="P4" i="2"/>
  <c r="K4" i="2"/>
  <c r="H4" i="2"/>
  <c r="R3" i="2"/>
  <c r="Q3" i="2"/>
  <c r="P3" i="2"/>
  <c r="K3" i="2"/>
  <c r="H3" i="2"/>
  <c r="L54" i="2" l="1"/>
  <c r="L52" i="2"/>
  <c r="L4" i="2"/>
  <c r="L12" i="2"/>
  <c r="L20" i="2"/>
  <c r="L28" i="2"/>
  <c r="L36" i="2"/>
  <c r="U36" i="2" s="1"/>
  <c r="L44" i="2"/>
  <c r="U44" i="2" s="1"/>
  <c r="L6" i="2"/>
  <c r="U6" i="2" s="1"/>
  <c r="L14" i="2"/>
  <c r="L22" i="2"/>
  <c r="L30" i="2"/>
  <c r="L38" i="2"/>
  <c r="U38" i="2" s="1"/>
  <c r="M38" i="2" s="1"/>
  <c r="L46" i="2"/>
  <c r="U46" i="2" s="1"/>
  <c r="L11" i="2"/>
  <c r="U11" i="2" s="1"/>
  <c r="L19" i="2"/>
  <c r="U19" i="2" s="1"/>
  <c r="M19" i="2" s="1"/>
  <c r="L27" i="2"/>
  <c r="L35" i="2"/>
  <c r="L43" i="2"/>
  <c r="L51" i="2"/>
  <c r="L32" i="2"/>
  <c r="L3" i="2"/>
  <c r="U3" i="2" s="1"/>
  <c r="L7" i="2"/>
  <c r="L15" i="2"/>
  <c r="M15" i="2" s="1"/>
  <c r="L23" i="2"/>
  <c r="L31" i="2"/>
  <c r="L39" i="2"/>
  <c r="L47" i="2"/>
  <c r="U47" i="2" s="1"/>
  <c r="L5" i="2"/>
  <c r="U5" i="2" s="1"/>
  <c r="M5" i="2" s="1"/>
  <c r="L9" i="2"/>
  <c r="U9" i="2" s="1"/>
  <c r="L17" i="2"/>
  <c r="L25" i="2"/>
  <c r="L33" i="2"/>
  <c r="U33" i="2" s="1"/>
  <c r="L41" i="2"/>
  <c r="U41" i="2" s="1"/>
  <c r="L49" i="2"/>
  <c r="U49" i="2" s="1"/>
  <c r="M49" i="2" s="1"/>
  <c r="L13" i="2"/>
  <c r="U13" i="2" s="1"/>
  <c r="M13" i="2" s="1"/>
  <c r="L18" i="2"/>
  <c r="U18" i="2" s="1"/>
  <c r="L21" i="2"/>
  <c r="U21" i="2" s="1"/>
  <c r="L26" i="2"/>
  <c r="L29" i="2"/>
  <c r="L34" i="2"/>
  <c r="L37" i="2"/>
  <c r="U37" i="2" s="1"/>
  <c r="M37" i="2" s="1"/>
  <c r="L42" i="2"/>
  <c r="U42" i="2" s="1"/>
  <c r="M42" i="2" s="1"/>
  <c r="L45" i="2"/>
  <c r="U45" i="2" s="1"/>
  <c r="L50" i="2"/>
  <c r="U50" i="2" s="1"/>
  <c r="L53" i="2"/>
  <c r="U7" i="2"/>
  <c r="M7" i="2" s="1"/>
  <c r="U15" i="2"/>
  <c r="U23" i="2"/>
  <c r="U31" i="2"/>
  <c r="M31" i="2" s="1"/>
  <c r="U39" i="2"/>
  <c r="U10" i="2"/>
  <c r="M10" i="2" s="1"/>
  <c r="U4" i="2"/>
  <c r="U12" i="2"/>
  <c r="U20" i="2"/>
  <c r="U28" i="2"/>
  <c r="M28" i="2" s="1"/>
  <c r="U17" i="2"/>
  <c r="M17" i="2" s="1"/>
  <c r="U25" i="2"/>
  <c r="M25" i="2" s="1"/>
  <c r="U34" i="2"/>
  <c r="U14" i="2"/>
  <c r="M14" i="2" s="1"/>
  <c r="U22" i="2"/>
  <c r="U30" i="2"/>
  <c r="M30" i="2" s="1"/>
  <c r="U26" i="2"/>
  <c r="M26" i="2" s="1"/>
  <c r="U27" i="2"/>
  <c r="M27" i="2" s="1"/>
  <c r="U35" i="2"/>
  <c r="M35" i="2" s="1"/>
  <c r="U43" i="2"/>
  <c r="U8" i="2"/>
  <c r="M8" i="2"/>
  <c r="U16" i="2"/>
  <c r="M16" i="2" s="1"/>
  <c r="U24" i="2"/>
  <c r="M24" i="2" s="1"/>
  <c r="U32" i="2"/>
  <c r="U40" i="2"/>
  <c r="U48" i="2"/>
  <c r="K14" i="1"/>
  <c r="H14" i="1"/>
  <c r="M29" i="2" l="1"/>
  <c r="U29" i="2"/>
  <c r="M6" i="2"/>
  <c r="M50" i="2"/>
  <c r="M47" i="2"/>
  <c r="M18" i="2"/>
  <c r="O32" i="2"/>
  <c r="T32" i="2"/>
  <c r="T46" i="2"/>
  <c r="O46" i="2"/>
  <c r="O11" i="2"/>
  <c r="T11" i="2"/>
  <c r="O44" i="2"/>
  <c r="T44" i="2"/>
  <c r="O24" i="2"/>
  <c r="T24" i="2"/>
  <c r="M11" i="2"/>
  <c r="T18" i="2"/>
  <c r="O18" i="2"/>
  <c r="T10" i="2"/>
  <c r="O10" i="2"/>
  <c r="O48" i="2"/>
  <c r="T48" i="2"/>
  <c r="O3" i="2"/>
  <c r="T3" i="2"/>
  <c r="T9" i="2"/>
  <c r="O9" i="2"/>
  <c r="O36" i="2"/>
  <c r="T36" i="2"/>
  <c r="T4" i="2"/>
  <c r="O4" i="2"/>
  <c r="M48" i="2"/>
  <c r="O35" i="2"/>
  <c r="T35" i="2"/>
  <c r="M3" i="2"/>
  <c r="O6" i="2"/>
  <c r="T6" i="2"/>
  <c r="T38" i="2"/>
  <c r="O38" i="2"/>
  <c r="M9" i="2"/>
  <c r="M36" i="2"/>
  <c r="M4" i="2"/>
  <c r="O47" i="2"/>
  <c r="T47" i="2"/>
  <c r="O15" i="2"/>
  <c r="T15" i="2"/>
  <c r="T34" i="2"/>
  <c r="O34" i="2"/>
  <c r="T17" i="2"/>
  <c r="O17" i="2"/>
  <c r="O23" i="2"/>
  <c r="T23" i="2"/>
  <c r="O14" i="2"/>
  <c r="T14" i="2"/>
  <c r="M23" i="2"/>
  <c r="O16" i="2"/>
  <c r="T16" i="2"/>
  <c r="O40" i="2"/>
  <c r="T40" i="2"/>
  <c r="T45" i="2"/>
  <c r="O45" i="2"/>
  <c r="T33" i="2"/>
  <c r="O33" i="2"/>
  <c r="O39" i="2"/>
  <c r="T39" i="2"/>
  <c r="M40" i="2"/>
  <c r="O27" i="2"/>
  <c r="T27" i="2"/>
  <c r="M45" i="2"/>
  <c r="T30" i="2"/>
  <c r="O30" i="2"/>
  <c r="T50" i="2"/>
  <c r="O50" i="2"/>
  <c r="M33" i="2"/>
  <c r="O28" i="2"/>
  <c r="T28" i="2"/>
  <c r="T42" i="2"/>
  <c r="O42" i="2"/>
  <c r="M39" i="2"/>
  <c r="O7" i="2"/>
  <c r="T7" i="2"/>
  <c r="T22" i="2"/>
  <c r="O22" i="2"/>
  <c r="O20" i="2"/>
  <c r="T20" i="2"/>
  <c r="O43" i="2"/>
  <c r="T43" i="2"/>
  <c r="T41" i="2"/>
  <c r="O41" i="2"/>
  <c r="T12" i="2"/>
  <c r="O12" i="2"/>
  <c r="T21" i="2"/>
  <c r="O21" i="2"/>
  <c r="M43" i="2"/>
  <c r="T26" i="2"/>
  <c r="O26" i="2"/>
  <c r="M41" i="2"/>
  <c r="M44" i="2"/>
  <c r="M12" i="2"/>
  <c r="M21" i="2"/>
  <c r="T5" i="2"/>
  <c r="O5" i="2"/>
  <c r="T49" i="2"/>
  <c r="O49" i="2"/>
  <c r="T13" i="2"/>
  <c r="O13" i="2"/>
  <c r="O8" i="2"/>
  <c r="T8" i="2"/>
  <c r="M32" i="2"/>
  <c r="O19" i="2"/>
  <c r="T19" i="2"/>
  <c r="T37" i="2"/>
  <c r="O37" i="2"/>
  <c r="M22" i="2"/>
  <c r="M34" i="2"/>
  <c r="M46" i="2"/>
  <c r="T25" i="2"/>
  <c r="O25" i="2"/>
  <c r="M20" i="2"/>
  <c r="T29" i="2"/>
  <c r="O29" i="2"/>
  <c r="O31" i="2"/>
  <c r="T31" i="2"/>
  <c r="L14" i="1"/>
  <c r="U14" i="1" s="1"/>
  <c r="O14" i="1" l="1"/>
  <c r="T14" i="1"/>
  <c r="M14" i="1"/>
  <c r="K141" i="1" l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03" i="1"/>
  <c r="K112" i="1"/>
  <c r="K98" i="1"/>
  <c r="K111" i="1"/>
  <c r="K110" i="1"/>
  <c r="K93" i="1"/>
  <c r="K109" i="1"/>
  <c r="K108" i="1"/>
  <c r="K107" i="1"/>
  <c r="K106" i="1"/>
  <c r="K104" i="1"/>
  <c r="K128" i="1"/>
  <c r="K102" i="1"/>
  <c r="K101" i="1"/>
  <c r="K99" i="1"/>
  <c r="K86" i="1"/>
  <c r="K97" i="1"/>
  <c r="K105" i="1"/>
  <c r="K96" i="1"/>
  <c r="K95" i="1"/>
  <c r="K94" i="1"/>
  <c r="K79" i="1"/>
  <c r="K91" i="1"/>
  <c r="K90" i="1"/>
  <c r="K89" i="1"/>
  <c r="K87" i="1"/>
  <c r="K85" i="1"/>
  <c r="K84" i="1"/>
  <c r="K76" i="1"/>
  <c r="K83" i="1"/>
  <c r="K82" i="1"/>
  <c r="K81" i="1"/>
  <c r="K80" i="1"/>
  <c r="K78" i="1"/>
  <c r="K77" i="1"/>
  <c r="K72" i="1"/>
  <c r="K70" i="1"/>
  <c r="K69" i="1"/>
  <c r="K100" i="1"/>
  <c r="K64" i="1"/>
  <c r="K75" i="1"/>
  <c r="K61" i="1"/>
  <c r="K60" i="1"/>
  <c r="K57" i="1"/>
  <c r="K92" i="1"/>
  <c r="K74" i="1"/>
  <c r="K53" i="1"/>
  <c r="K52" i="1"/>
  <c r="K49" i="1"/>
  <c r="K73" i="1"/>
  <c r="K71" i="1"/>
  <c r="K68" i="1"/>
  <c r="K88" i="1"/>
  <c r="K67" i="1"/>
  <c r="K66" i="1"/>
  <c r="K65" i="1"/>
  <c r="K46" i="1"/>
  <c r="K63" i="1"/>
  <c r="K62" i="1"/>
  <c r="K44" i="1"/>
  <c r="K59" i="1"/>
  <c r="K43" i="1"/>
  <c r="K58" i="1"/>
  <c r="K56" i="1"/>
  <c r="K55" i="1"/>
  <c r="K54" i="1"/>
  <c r="K51" i="1"/>
  <c r="K40" i="1"/>
  <c r="K48" i="1"/>
  <c r="K47" i="1"/>
  <c r="K45" i="1"/>
  <c r="K37" i="1"/>
  <c r="K35" i="1"/>
  <c r="K42" i="1"/>
  <c r="K41" i="1"/>
  <c r="K33" i="1"/>
  <c r="K39" i="1"/>
  <c r="K26" i="1"/>
  <c r="K38" i="1"/>
  <c r="K36" i="1"/>
  <c r="K25" i="1"/>
  <c r="K34" i="1"/>
  <c r="K32" i="1"/>
  <c r="K31" i="1"/>
  <c r="K30" i="1"/>
  <c r="K29" i="1"/>
  <c r="K28" i="1"/>
  <c r="K27" i="1"/>
  <c r="K20" i="1"/>
  <c r="K24" i="1"/>
  <c r="K18" i="1"/>
  <c r="K23" i="1"/>
  <c r="K22" i="1"/>
  <c r="K50" i="1"/>
  <c r="K16" i="1"/>
  <c r="K15" i="1"/>
  <c r="K19" i="1"/>
  <c r="K21" i="1"/>
  <c r="K17" i="1"/>
  <c r="K13" i="1"/>
  <c r="K148" i="1"/>
  <c r="K147" i="1"/>
  <c r="K146" i="1"/>
  <c r="K145" i="1"/>
  <c r="K144" i="1"/>
  <c r="K143" i="1"/>
  <c r="K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03" i="1"/>
  <c r="H112" i="1"/>
  <c r="H98" i="1"/>
  <c r="H111" i="1"/>
  <c r="H110" i="1"/>
  <c r="H93" i="1"/>
  <c r="H109" i="1"/>
  <c r="H108" i="1"/>
  <c r="H107" i="1"/>
  <c r="H106" i="1"/>
  <c r="H104" i="1"/>
  <c r="H128" i="1"/>
  <c r="H102" i="1"/>
  <c r="H101" i="1"/>
  <c r="H99" i="1"/>
  <c r="H86" i="1"/>
  <c r="H97" i="1"/>
  <c r="H105" i="1"/>
  <c r="H96" i="1"/>
  <c r="H95" i="1"/>
  <c r="H94" i="1"/>
  <c r="H79" i="1"/>
  <c r="H91" i="1"/>
  <c r="H90" i="1"/>
  <c r="H89" i="1"/>
  <c r="H87" i="1"/>
  <c r="H85" i="1"/>
  <c r="H84" i="1"/>
  <c r="H76" i="1"/>
  <c r="H83" i="1"/>
  <c r="H82" i="1"/>
  <c r="H81" i="1"/>
  <c r="H80" i="1"/>
  <c r="H78" i="1"/>
  <c r="H77" i="1"/>
  <c r="H72" i="1"/>
  <c r="H70" i="1"/>
  <c r="H69" i="1"/>
  <c r="H100" i="1"/>
  <c r="H64" i="1"/>
  <c r="H75" i="1"/>
  <c r="H61" i="1"/>
  <c r="H60" i="1"/>
  <c r="H57" i="1"/>
  <c r="H92" i="1"/>
  <c r="H74" i="1"/>
  <c r="H53" i="1"/>
  <c r="H52" i="1"/>
  <c r="H49" i="1"/>
  <c r="H73" i="1"/>
  <c r="H71" i="1"/>
  <c r="H68" i="1"/>
  <c r="H88" i="1"/>
  <c r="H67" i="1"/>
  <c r="H66" i="1"/>
  <c r="H65" i="1"/>
  <c r="H46" i="1"/>
  <c r="H63" i="1"/>
  <c r="H62" i="1"/>
  <c r="H44" i="1"/>
  <c r="H59" i="1"/>
  <c r="H43" i="1"/>
  <c r="H58" i="1"/>
  <c r="H56" i="1"/>
  <c r="H55" i="1"/>
  <c r="H54" i="1"/>
  <c r="H51" i="1"/>
  <c r="H40" i="1"/>
  <c r="H48" i="1"/>
  <c r="H47" i="1"/>
  <c r="H45" i="1"/>
  <c r="H37" i="1"/>
  <c r="H35" i="1"/>
  <c r="H42" i="1"/>
  <c r="H41" i="1"/>
  <c r="H33" i="1"/>
  <c r="H39" i="1"/>
  <c r="H26" i="1"/>
  <c r="H38" i="1"/>
  <c r="H36" i="1"/>
  <c r="H25" i="1"/>
  <c r="H34" i="1"/>
  <c r="H32" i="1"/>
  <c r="H31" i="1"/>
  <c r="H30" i="1"/>
  <c r="H29" i="1"/>
  <c r="H28" i="1"/>
  <c r="H27" i="1"/>
  <c r="H20" i="1"/>
  <c r="H24" i="1"/>
  <c r="H18" i="1"/>
  <c r="H23" i="1"/>
  <c r="H22" i="1"/>
  <c r="H50" i="1"/>
  <c r="H16" i="1"/>
  <c r="H15" i="1"/>
  <c r="H19" i="1"/>
  <c r="H21" i="1"/>
  <c r="H17" i="1"/>
  <c r="H13" i="1"/>
  <c r="H148" i="1"/>
  <c r="H147" i="1"/>
  <c r="H146" i="1"/>
  <c r="H145" i="1"/>
  <c r="H144" i="1"/>
  <c r="H143" i="1"/>
  <c r="H142" i="1"/>
  <c r="L38" i="1" l="1"/>
  <c r="U38" i="1" s="1"/>
  <c r="M38" i="1" s="1"/>
  <c r="L61" i="1"/>
  <c r="U61" i="1" s="1"/>
  <c r="M61" i="1" s="1"/>
  <c r="L136" i="1"/>
  <c r="U136" i="1" s="1"/>
  <c r="M136" i="1" s="1"/>
  <c r="L79" i="1"/>
  <c r="U79" i="1" s="1"/>
  <c r="M79" i="1" s="1"/>
  <c r="L140" i="1"/>
  <c r="U140" i="1" s="1"/>
  <c r="L99" i="1"/>
  <c r="L91" i="1"/>
  <c r="L114" i="1"/>
  <c r="L63" i="1"/>
  <c r="L112" i="1"/>
  <c r="L54" i="1"/>
  <c r="L20" i="1"/>
  <c r="L34" i="1"/>
  <c r="L119" i="1"/>
  <c r="L58" i="1"/>
  <c r="L22" i="1"/>
  <c r="L74" i="1"/>
  <c r="L93" i="1"/>
  <c r="L47" i="1"/>
  <c r="L132" i="1"/>
  <c r="L26" i="1"/>
  <c r="L83" i="1"/>
  <c r="L73" i="1"/>
  <c r="L105" i="1"/>
  <c r="L29" i="1"/>
  <c r="L69" i="1"/>
  <c r="L123" i="1"/>
  <c r="L19" i="1"/>
  <c r="L78" i="1"/>
  <c r="L127" i="1"/>
  <c r="L67" i="1"/>
  <c r="L115" i="1"/>
  <c r="L42" i="1"/>
  <c r="L87" i="1"/>
  <c r="L106" i="1"/>
  <c r="L50" i="1"/>
  <c r="L45" i="1"/>
  <c r="L66" i="1"/>
  <c r="L53" i="1"/>
  <c r="L100" i="1"/>
  <c r="L82" i="1"/>
  <c r="L109" i="1"/>
  <c r="L122" i="1"/>
  <c r="L131" i="1"/>
  <c r="L43" i="1"/>
  <c r="L101" i="1"/>
  <c r="L16" i="1"/>
  <c r="L65" i="1"/>
  <c r="L52" i="1"/>
  <c r="L108" i="1"/>
  <c r="L121" i="1"/>
  <c r="L130" i="1"/>
  <c r="L138" i="1"/>
  <c r="L147" i="1"/>
  <c r="L139" i="1"/>
  <c r="L28" i="1"/>
  <c r="L81" i="1"/>
  <c r="L148" i="1"/>
  <c r="L146" i="1"/>
  <c r="L90" i="1"/>
  <c r="L13" i="1"/>
  <c r="L23" i="1"/>
  <c r="L30" i="1"/>
  <c r="L39" i="1"/>
  <c r="L48" i="1"/>
  <c r="L59" i="1"/>
  <c r="L88" i="1"/>
  <c r="L92" i="1"/>
  <c r="L70" i="1"/>
  <c r="L76" i="1"/>
  <c r="L94" i="1"/>
  <c r="L102" i="1"/>
  <c r="L110" i="1"/>
  <c r="L116" i="1"/>
  <c r="L124" i="1"/>
  <c r="L133" i="1"/>
  <c r="L141" i="1"/>
  <c r="L36" i="1"/>
  <c r="L64" i="1"/>
  <c r="L142" i="1"/>
  <c r="L17" i="1"/>
  <c r="L18" i="1"/>
  <c r="L31" i="1"/>
  <c r="L33" i="1"/>
  <c r="L40" i="1"/>
  <c r="L44" i="1"/>
  <c r="L68" i="1"/>
  <c r="L57" i="1"/>
  <c r="L72" i="1"/>
  <c r="L84" i="1"/>
  <c r="L95" i="1"/>
  <c r="L128" i="1"/>
  <c r="L111" i="1"/>
  <c r="L117" i="1"/>
  <c r="L125" i="1"/>
  <c r="L134" i="1"/>
  <c r="L37" i="1"/>
  <c r="L113" i="1"/>
  <c r="L143" i="1"/>
  <c r="L21" i="1"/>
  <c r="L24" i="1"/>
  <c r="L32" i="1"/>
  <c r="L41" i="1"/>
  <c r="L51" i="1"/>
  <c r="L62" i="1"/>
  <c r="L71" i="1"/>
  <c r="L60" i="1"/>
  <c r="L77" i="1"/>
  <c r="L85" i="1"/>
  <c r="L96" i="1"/>
  <c r="L104" i="1"/>
  <c r="L98" i="1"/>
  <c r="L118" i="1"/>
  <c r="L126" i="1"/>
  <c r="L135" i="1"/>
  <c r="L56" i="1"/>
  <c r="L86" i="1"/>
  <c r="L144" i="1"/>
  <c r="L145" i="1"/>
  <c r="L15" i="1"/>
  <c r="L27" i="1"/>
  <c r="L25" i="1"/>
  <c r="L35" i="1"/>
  <c r="L55" i="1"/>
  <c r="L46" i="1"/>
  <c r="L49" i="1"/>
  <c r="L75" i="1"/>
  <c r="L80" i="1"/>
  <c r="L89" i="1"/>
  <c r="L97" i="1"/>
  <c r="L107" i="1"/>
  <c r="L103" i="1"/>
  <c r="L120" i="1"/>
  <c r="L129" i="1"/>
  <c r="L137" i="1"/>
  <c r="U25" i="1" l="1"/>
  <c r="M25" i="1" s="1"/>
  <c r="U113" i="1"/>
  <c r="M113" i="1" s="1"/>
  <c r="U116" i="1"/>
  <c r="U108" i="1"/>
  <c r="M108" i="1" s="1"/>
  <c r="U69" i="1"/>
  <c r="M69" i="1" s="1"/>
  <c r="T140" i="1"/>
  <c r="O140" i="1"/>
  <c r="U118" i="1"/>
  <c r="M118" i="1" s="1"/>
  <c r="U72" i="1"/>
  <c r="M72" i="1" s="1"/>
  <c r="U48" i="1"/>
  <c r="M48" i="1" s="1"/>
  <c r="U82" i="1"/>
  <c r="M82" i="1" s="1"/>
  <c r="U74" i="1"/>
  <c r="U80" i="1"/>
  <c r="M80" i="1" s="1"/>
  <c r="U51" i="1"/>
  <c r="M51" i="1" s="1"/>
  <c r="U28" i="1"/>
  <c r="U65" i="1"/>
  <c r="M65" i="1" s="1"/>
  <c r="U105" i="1"/>
  <c r="M105" i="1" s="1"/>
  <c r="U63" i="1"/>
  <c r="M63" i="1" s="1"/>
  <c r="U137" i="1"/>
  <c r="M137" i="1" s="1"/>
  <c r="U104" i="1"/>
  <c r="M104" i="1" s="1"/>
  <c r="U125" i="1"/>
  <c r="M125" i="1" s="1"/>
  <c r="U94" i="1"/>
  <c r="M94" i="1" s="1"/>
  <c r="U16" i="1"/>
  <c r="M16" i="1" s="1"/>
  <c r="U67" i="1"/>
  <c r="M67" i="1" s="1"/>
  <c r="U114" i="1"/>
  <c r="M114" i="1" s="1"/>
  <c r="U49" i="1"/>
  <c r="M49" i="1" s="1"/>
  <c r="U32" i="1"/>
  <c r="M32" i="1" s="1"/>
  <c r="U36" i="1"/>
  <c r="M36" i="1" s="1"/>
  <c r="U127" i="1"/>
  <c r="M127" i="1" s="1"/>
  <c r="U120" i="1"/>
  <c r="U46" i="1"/>
  <c r="M46" i="1" s="1"/>
  <c r="U86" i="1"/>
  <c r="M86" i="1" s="1"/>
  <c r="U85" i="1"/>
  <c r="U24" i="1"/>
  <c r="M24" i="1" s="1"/>
  <c r="U111" i="1"/>
  <c r="M111" i="1" s="1"/>
  <c r="U40" i="1"/>
  <c r="M40" i="1" s="1"/>
  <c r="U141" i="1"/>
  <c r="U70" i="1"/>
  <c r="M70" i="1" s="1"/>
  <c r="U13" i="1"/>
  <c r="M13" i="1" s="1"/>
  <c r="U138" i="1"/>
  <c r="M138" i="1" s="1"/>
  <c r="U43" i="1"/>
  <c r="U45" i="1"/>
  <c r="M45" i="1" s="1"/>
  <c r="U78" i="1"/>
  <c r="M78" i="1" s="1"/>
  <c r="U26" i="1"/>
  <c r="M26" i="1" s="1"/>
  <c r="U119" i="1"/>
  <c r="M119" i="1" s="1"/>
  <c r="U99" i="1"/>
  <c r="M99" i="1" s="1"/>
  <c r="T61" i="1"/>
  <c r="O61" i="1"/>
  <c r="U126" i="1"/>
  <c r="M126" i="1" s="1"/>
  <c r="U84" i="1"/>
  <c r="U59" i="1"/>
  <c r="M59" i="1" s="1"/>
  <c r="U109" i="1"/>
  <c r="M109" i="1" s="1"/>
  <c r="U93" i="1"/>
  <c r="M93" i="1" s="1"/>
  <c r="U89" i="1"/>
  <c r="M89" i="1" s="1"/>
  <c r="U62" i="1"/>
  <c r="M62" i="1" s="1"/>
  <c r="U17" i="1"/>
  <c r="U81" i="1"/>
  <c r="M81" i="1" s="1"/>
  <c r="U42" i="1"/>
  <c r="M42" i="1" s="1"/>
  <c r="U112" i="1"/>
  <c r="U15" i="1"/>
  <c r="M15" i="1" s="1"/>
  <c r="U134" i="1"/>
  <c r="M134" i="1" s="1"/>
  <c r="U102" i="1"/>
  <c r="M102" i="1" s="1"/>
  <c r="U100" i="1"/>
  <c r="M100" i="1" s="1"/>
  <c r="T136" i="1"/>
  <c r="O136" i="1"/>
  <c r="U68" i="1"/>
  <c r="U30" i="1"/>
  <c r="M30" i="1" s="1"/>
  <c r="U73" i="1"/>
  <c r="M73" i="1" s="1"/>
  <c r="U129" i="1"/>
  <c r="M129" i="1" s="1"/>
  <c r="U96" i="1"/>
  <c r="U44" i="1"/>
  <c r="M44" i="1" s="1"/>
  <c r="U23" i="1"/>
  <c r="M23" i="1" s="1"/>
  <c r="U66" i="1"/>
  <c r="M66" i="1" s="1"/>
  <c r="U56" i="1"/>
  <c r="U21" i="1"/>
  <c r="U128" i="1"/>
  <c r="M128" i="1" s="1"/>
  <c r="U33" i="1"/>
  <c r="M33" i="1" s="1"/>
  <c r="U133" i="1"/>
  <c r="M133" i="1" s="1"/>
  <c r="U92" i="1"/>
  <c r="M92" i="1" s="1"/>
  <c r="U90" i="1"/>
  <c r="U130" i="1"/>
  <c r="M130" i="1" s="1"/>
  <c r="U131" i="1"/>
  <c r="M131" i="1" s="1"/>
  <c r="U50" i="1"/>
  <c r="M50" i="1" s="1"/>
  <c r="U19" i="1"/>
  <c r="U132" i="1"/>
  <c r="M132" i="1" s="1"/>
  <c r="U34" i="1"/>
  <c r="M34" i="1" s="1"/>
  <c r="U97" i="1"/>
  <c r="M97" i="1" s="1"/>
  <c r="U71" i="1"/>
  <c r="M71" i="1" s="1"/>
  <c r="U18" i="1"/>
  <c r="U87" i="1"/>
  <c r="M87" i="1" s="1"/>
  <c r="U54" i="1"/>
  <c r="M54" i="1" s="1"/>
  <c r="U27" i="1"/>
  <c r="M27" i="1" s="1"/>
  <c r="U37" i="1"/>
  <c r="M37" i="1" s="1"/>
  <c r="U110" i="1"/>
  <c r="M110" i="1" s="1"/>
  <c r="U52" i="1"/>
  <c r="M52" i="1" s="1"/>
  <c r="U29" i="1"/>
  <c r="M29" i="1" s="1"/>
  <c r="M140" i="1"/>
  <c r="U98" i="1"/>
  <c r="M98" i="1" s="1"/>
  <c r="U57" i="1"/>
  <c r="M57" i="1" s="1"/>
  <c r="U39" i="1"/>
  <c r="M39" i="1" s="1"/>
  <c r="U115" i="1"/>
  <c r="M115" i="1" s="1"/>
  <c r="U22" i="1"/>
  <c r="M22" i="1" s="1"/>
  <c r="U75" i="1"/>
  <c r="M75" i="1" s="1"/>
  <c r="U41" i="1"/>
  <c r="M41" i="1" s="1"/>
  <c r="U64" i="1"/>
  <c r="M64" i="1" s="1"/>
  <c r="U139" i="1"/>
  <c r="M139" i="1" s="1"/>
  <c r="U53" i="1"/>
  <c r="M53" i="1" s="1"/>
  <c r="U58" i="1"/>
  <c r="M58" i="1" s="1"/>
  <c r="T79" i="1"/>
  <c r="O79" i="1"/>
  <c r="U117" i="1"/>
  <c r="M117" i="1" s="1"/>
  <c r="U76" i="1"/>
  <c r="M76" i="1" s="1"/>
  <c r="U101" i="1"/>
  <c r="M101" i="1" s="1"/>
  <c r="U83" i="1"/>
  <c r="M83" i="1" s="1"/>
  <c r="U91" i="1"/>
  <c r="U103" i="1"/>
  <c r="M103" i="1" s="1"/>
  <c r="U55" i="1"/>
  <c r="M55" i="1" s="1"/>
  <c r="U77" i="1"/>
  <c r="U107" i="1"/>
  <c r="U35" i="1"/>
  <c r="M35" i="1" s="1"/>
  <c r="U135" i="1"/>
  <c r="M135" i="1" s="1"/>
  <c r="U60" i="1"/>
  <c r="U95" i="1"/>
  <c r="M95" i="1" s="1"/>
  <c r="U31" i="1"/>
  <c r="M31" i="1" s="1"/>
  <c r="U124" i="1"/>
  <c r="U88" i="1"/>
  <c r="U121" i="1"/>
  <c r="M121" i="1" s="1"/>
  <c r="U122" i="1"/>
  <c r="U106" i="1"/>
  <c r="U123" i="1"/>
  <c r="U47" i="1"/>
  <c r="M47" i="1" s="1"/>
  <c r="U20" i="1"/>
  <c r="M20" i="1" s="1"/>
  <c r="T38" i="1"/>
  <c r="O38" i="1"/>
  <c r="T18" i="1" l="1"/>
  <c r="O18" i="1"/>
  <c r="T103" i="1"/>
  <c r="O103" i="1"/>
  <c r="O39" i="1"/>
  <c r="T39" i="1"/>
  <c r="T90" i="1"/>
  <c r="O90" i="1"/>
  <c r="T17" i="1"/>
  <c r="O17" i="1"/>
  <c r="T106" i="1"/>
  <c r="O106" i="1"/>
  <c r="T88" i="1"/>
  <c r="O88" i="1"/>
  <c r="T107" i="1"/>
  <c r="O107" i="1"/>
  <c r="T71" i="1"/>
  <c r="O71" i="1"/>
  <c r="M90" i="1"/>
  <c r="T23" i="1"/>
  <c r="O23" i="1"/>
  <c r="M17" i="1"/>
  <c r="T105" i="1"/>
  <c r="O105" i="1"/>
  <c r="T75" i="1"/>
  <c r="O75" i="1"/>
  <c r="T21" i="1"/>
  <c r="O21" i="1"/>
  <c r="T112" i="1"/>
  <c r="O112" i="1"/>
  <c r="T120" i="1"/>
  <c r="O120" i="1"/>
  <c r="T22" i="1"/>
  <c r="O22" i="1"/>
  <c r="T98" i="1"/>
  <c r="O98" i="1"/>
  <c r="O110" i="1"/>
  <c r="T110" i="1"/>
  <c r="T87" i="1"/>
  <c r="O87" i="1"/>
  <c r="T97" i="1"/>
  <c r="O97" i="1"/>
  <c r="M21" i="1"/>
  <c r="T100" i="1"/>
  <c r="O100" i="1"/>
  <c r="M112" i="1"/>
  <c r="T62" i="1"/>
  <c r="O62" i="1"/>
  <c r="O70" i="1"/>
  <c r="T70" i="1"/>
  <c r="T24" i="1"/>
  <c r="O24" i="1"/>
  <c r="M120" i="1"/>
  <c r="T67" i="1"/>
  <c r="O67" i="1"/>
  <c r="T65" i="1"/>
  <c r="O65" i="1"/>
  <c r="T95" i="1"/>
  <c r="O95" i="1"/>
  <c r="T19" i="1"/>
  <c r="O19" i="1"/>
  <c r="O91" i="1"/>
  <c r="T91" i="1"/>
  <c r="O54" i="1"/>
  <c r="T54" i="1"/>
  <c r="M19" i="1"/>
  <c r="T73" i="1"/>
  <c r="O73" i="1"/>
  <c r="T15" i="1"/>
  <c r="O15" i="1"/>
  <c r="O78" i="1"/>
  <c r="T78" i="1"/>
  <c r="T111" i="1"/>
  <c r="O111" i="1"/>
  <c r="T46" i="1"/>
  <c r="O46" i="1"/>
  <c r="T125" i="1"/>
  <c r="O125" i="1"/>
  <c r="O51" i="1"/>
  <c r="T51" i="1"/>
  <c r="T69" i="1"/>
  <c r="O69" i="1"/>
  <c r="M106" i="1"/>
  <c r="M88" i="1"/>
  <c r="M107" i="1"/>
  <c r="M91" i="1"/>
  <c r="T117" i="1"/>
  <c r="O117" i="1"/>
  <c r="T53" i="1"/>
  <c r="O53" i="1"/>
  <c r="T57" i="1"/>
  <c r="O57" i="1"/>
  <c r="T50" i="1"/>
  <c r="O50" i="1"/>
  <c r="T92" i="1"/>
  <c r="O92" i="1"/>
  <c r="T44" i="1"/>
  <c r="O44" i="1"/>
  <c r="T30" i="1"/>
  <c r="O30" i="1"/>
  <c r="T59" i="1"/>
  <c r="O59" i="1"/>
  <c r="O99" i="1"/>
  <c r="T99" i="1"/>
  <c r="T45" i="1"/>
  <c r="O45" i="1"/>
  <c r="O36" i="1"/>
  <c r="T36" i="1"/>
  <c r="T104" i="1"/>
  <c r="O104" i="1"/>
  <c r="T80" i="1"/>
  <c r="O80" i="1"/>
  <c r="T72" i="1"/>
  <c r="O72" i="1"/>
  <c r="T108" i="1"/>
  <c r="O108" i="1"/>
  <c r="T122" i="1"/>
  <c r="O122" i="1"/>
  <c r="T124" i="1"/>
  <c r="O124" i="1"/>
  <c r="T60" i="1"/>
  <c r="O60" i="1"/>
  <c r="T77" i="1"/>
  <c r="O77" i="1"/>
  <c r="T20" i="1"/>
  <c r="O20" i="1"/>
  <c r="M122" i="1"/>
  <c r="M124" i="1"/>
  <c r="M60" i="1"/>
  <c r="M77" i="1"/>
  <c r="T83" i="1"/>
  <c r="O83" i="1"/>
  <c r="T139" i="1"/>
  <c r="O139" i="1"/>
  <c r="T56" i="1"/>
  <c r="O56" i="1"/>
  <c r="T96" i="1"/>
  <c r="O96" i="1"/>
  <c r="T68" i="1"/>
  <c r="O68" i="1"/>
  <c r="T84" i="1"/>
  <c r="O84" i="1"/>
  <c r="T43" i="1"/>
  <c r="O43" i="1"/>
  <c r="T141" i="1"/>
  <c r="O141" i="1"/>
  <c r="T85" i="1"/>
  <c r="O85" i="1"/>
  <c r="T28" i="1"/>
  <c r="O28" i="1"/>
  <c r="T74" i="1"/>
  <c r="O74" i="1"/>
  <c r="T116" i="1"/>
  <c r="O116" i="1"/>
  <c r="T64" i="1"/>
  <c r="O64" i="1"/>
  <c r="T37" i="1"/>
  <c r="O37" i="1"/>
  <c r="T34" i="1"/>
  <c r="O34" i="1"/>
  <c r="T131" i="1"/>
  <c r="O131" i="1"/>
  <c r="T133" i="1"/>
  <c r="O133" i="1"/>
  <c r="M56" i="1"/>
  <c r="M96" i="1"/>
  <c r="M68" i="1"/>
  <c r="T102" i="1"/>
  <c r="O102" i="1"/>
  <c r="T42" i="1"/>
  <c r="O42" i="1"/>
  <c r="T89" i="1"/>
  <c r="O89" i="1"/>
  <c r="M84" i="1"/>
  <c r="T119" i="1"/>
  <c r="O119" i="1"/>
  <c r="M43" i="1"/>
  <c r="M141" i="1"/>
  <c r="M85" i="1"/>
  <c r="T32" i="1"/>
  <c r="O32" i="1"/>
  <c r="T16" i="1"/>
  <c r="O16" i="1"/>
  <c r="T137" i="1"/>
  <c r="O137" i="1"/>
  <c r="M28" i="1"/>
  <c r="M74" i="1"/>
  <c r="T118" i="1"/>
  <c r="O118" i="1"/>
  <c r="M116" i="1"/>
  <c r="T47" i="1"/>
  <c r="O47" i="1"/>
  <c r="T121" i="1"/>
  <c r="O121" i="1"/>
  <c r="T31" i="1"/>
  <c r="O31" i="1"/>
  <c r="T135" i="1"/>
  <c r="O135" i="1"/>
  <c r="T55" i="1"/>
  <c r="O55" i="1"/>
  <c r="T101" i="1"/>
  <c r="O101" i="1"/>
  <c r="O115" i="1"/>
  <c r="T115" i="1"/>
  <c r="T27" i="1"/>
  <c r="O27" i="1"/>
  <c r="M18" i="1"/>
  <c r="T132" i="1"/>
  <c r="O132" i="1"/>
  <c r="T130" i="1"/>
  <c r="O130" i="1"/>
  <c r="T33" i="1"/>
  <c r="O33" i="1"/>
  <c r="T66" i="1"/>
  <c r="O66" i="1"/>
  <c r="T93" i="1"/>
  <c r="O93" i="1"/>
  <c r="T138" i="1"/>
  <c r="O138" i="1"/>
  <c r="T82" i="1"/>
  <c r="O82" i="1"/>
  <c r="T123" i="1"/>
  <c r="O123" i="1"/>
  <c r="T41" i="1"/>
  <c r="O41" i="1"/>
  <c r="T29" i="1"/>
  <c r="O29" i="1"/>
  <c r="T129" i="1"/>
  <c r="O129" i="1"/>
  <c r="T134" i="1"/>
  <c r="O134" i="1"/>
  <c r="T81" i="1"/>
  <c r="O81" i="1"/>
  <c r="T126" i="1"/>
  <c r="O126" i="1"/>
  <c r="T26" i="1"/>
  <c r="O26" i="1"/>
  <c r="T40" i="1"/>
  <c r="O40" i="1"/>
  <c r="T86" i="1"/>
  <c r="O86" i="1"/>
  <c r="T127" i="1"/>
  <c r="O127" i="1"/>
  <c r="T49" i="1"/>
  <c r="O49" i="1"/>
  <c r="O94" i="1"/>
  <c r="T94" i="1"/>
  <c r="T63" i="1"/>
  <c r="O63" i="1"/>
  <c r="T113" i="1"/>
  <c r="O113" i="1"/>
  <c r="T35" i="1"/>
  <c r="O35" i="1"/>
  <c r="T58" i="1"/>
  <c r="O58" i="1"/>
  <c r="M123" i="1"/>
  <c r="T76" i="1"/>
  <c r="O76" i="1"/>
  <c r="T52" i="1"/>
  <c r="O52" i="1"/>
  <c r="T128" i="1"/>
  <c r="O128" i="1"/>
  <c r="T109" i="1"/>
  <c r="O109" i="1"/>
  <c r="O13" i="1"/>
  <c r="T13" i="1"/>
  <c r="T114" i="1"/>
  <c r="O114" i="1"/>
  <c r="T48" i="1"/>
  <c r="O48" i="1"/>
  <c r="T25" i="1"/>
  <c r="O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DENIZE Cynthia</author>
  </authors>
  <commentList>
    <comment ref="D14" authorId="0" shapeId="0" xr:uid="{7B1EA41D-58E9-4E77-AD6A-5540370089D5}">
      <text>
        <r>
          <rPr>
            <b/>
            <sz val="9"/>
            <color indexed="81"/>
            <rFont val="Tahoma"/>
            <family val="2"/>
          </rPr>
          <t>DENIZE Cynthia:</t>
        </r>
        <r>
          <rPr>
            <sz val="9"/>
            <color indexed="81"/>
            <rFont val="Tahoma"/>
            <family val="2"/>
          </rPr>
          <t xml:space="preserve">
seul l'isomère s-métolachlor est autorisé</t>
        </r>
      </text>
    </comment>
  </commentList>
</comments>
</file>

<file path=xl/sharedStrings.xml><?xml version="1.0" encoding="utf-8"?>
<sst xmlns="http://schemas.openxmlformats.org/spreadsheetml/2006/main" count="759" uniqueCount="337">
  <si>
    <t>Type de substance </t>
  </si>
  <si>
    <t>Substance </t>
  </si>
  <si>
    <t>Code SANDRE </t>
  </si>
  <si>
    <t>n°CAS </t>
  </si>
  <si>
    <t>Fonction </t>
  </si>
  <si>
    <t>PSEE </t>
  </si>
  <si>
    <t>Arsenic </t>
  </si>
  <si>
    <t>Cuivre </t>
  </si>
  <si>
    <t>Zinc </t>
  </si>
  <si>
    <t>Diflufenicanil </t>
  </si>
  <si>
    <t>Substance phytosanitaire </t>
  </si>
  <si>
    <t>Métazachlore </t>
  </si>
  <si>
    <t>Chlortoluron </t>
  </si>
  <si>
    <t>Chrome </t>
  </si>
  <si>
    <t>Pendiméthaline </t>
  </si>
  <si>
    <t>Nicosulfuron </t>
  </si>
  <si>
    <t>Aminotriazole </t>
  </si>
  <si>
    <t>Cyprodinil </t>
  </si>
  <si>
    <t>AMPA </t>
  </si>
  <si>
    <t>Produit de dégradation du glyphosate (n°CAS 1071-83-6) </t>
  </si>
  <si>
    <t>Glyphosate </t>
  </si>
  <si>
    <t>Boscalid </t>
  </si>
  <si>
    <t>Bentazone </t>
  </si>
  <si>
    <t>Métaldéhyde </t>
  </si>
  <si>
    <t>Tébuconazole </t>
  </si>
  <si>
    <t>Substance phytosanitaire et biocide </t>
  </si>
  <si>
    <t>2,4-D </t>
  </si>
  <si>
    <t>Imidaclopride </t>
  </si>
  <si>
    <t>2,4-MCPA </t>
  </si>
  <si>
    <t>Azoxystrobine </t>
  </si>
  <si>
    <t>Tributyl Phosphate </t>
  </si>
  <si>
    <t>Xylène </t>
  </si>
  <si>
    <t>Biphényle </t>
  </si>
  <si>
    <t>Oxadiazon </t>
  </si>
  <si>
    <t>Thiabendazole </t>
  </si>
  <si>
    <t>Chlorprophame </t>
  </si>
  <si>
    <t>Iprodione </t>
  </si>
  <si>
    <t>Linuron </t>
  </si>
  <si>
    <t>Chlordécone </t>
  </si>
  <si>
    <t>Cyanures libres </t>
  </si>
  <si>
    <t>Diisobutyl phtalate </t>
  </si>
  <si>
    <t>Atrazine déséthyl </t>
  </si>
  <si>
    <t>Produit de dégradation de l’atrazine (n°CAS 1912-24-9) </t>
  </si>
  <si>
    <t>Diméthénamide </t>
  </si>
  <si>
    <t>Carbamazépine </t>
  </si>
  <si>
    <t>Substance pharmaceutique </t>
  </si>
  <si>
    <t>Diclofenac </t>
  </si>
  <si>
    <t>Terbuthylazine </t>
  </si>
  <si>
    <t>Atrazine déisopropyl </t>
  </si>
  <si>
    <t>Carbendazime </t>
  </si>
  <si>
    <t>Lénacile </t>
  </si>
  <si>
    <t>Bisphénol A </t>
  </si>
  <si>
    <t>Acide perfluoro-octanoïque </t>
  </si>
  <si>
    <t>Propyzamide </t>
  </si>
  <si>
    <t>Acide perfluoro-n-hexanoïque </t>
  </si>
  <si>
    <t>Oxazépam </t>
  </si>
  <si>
    <t>Kétoprofène </t>
  </si>
  <si>
    <t>Métolachlor ESA </t>
  </si>
  <si>
    <t>Epoxiconazole </t>
  </si>
  <si>
    <t>Paracétamol </t>
  </si>
  <si>
    <t>Métolachlor OXA </t>
  </si>
  <si>
    <t>Sulfamethoxazole </t>
  </si>
  <si>
    <t>Méthylparabène </t>
  </si>
  <si>
    <t>Ethylparabène </t>
  </si>
  <si>
    <t>Propylparabène </t>
  </si>
  <si>
    <t>Ibuprofène </t>
  </si>
  <si>
    <t>Méthylphénol-4 </t>
  </si>
  <si>
    <t>Acide fénofibrique </t>
  </si>
  <si>
    <t>Métabolite du fénofibrate (n°CAS 49562-28-9) </t>
  </si>
  <si>
    <t>Carbamazépine époxide </t>
  </si>
  <si>
    <t>Métabolite de la carbamazépine (n°CAS 298-46-4) </t>
  </si>
  <si>
    <t>Piperonyl butoxyde </t>
  </si>
  <si>
    <t>Dicamba </t>
  </si>
  <si>
    <t>Acétochlore </t>
  </si>
  <si>
    <t>Fenpropidine </t>
  </si>
  <si>
    <t>Pirimicarbe </t>
  </si>
  <si>
    <t>Isoxaflutole </t>
  </si>
  <si>
    <t>Mercaptodiméthur </t>
  </si>
  <si>
    <t>Flurochloridone </t>
  </si>
  <si>
    <t>Bromoxynil </t>
  </si>
  <si>
    <t>Méthylphénol-2 </t>
  </si>
  <si>
    <t>Bromure de méthyle </t>
  </si>
  <si>
    <t>Diméthoate </t>
  </si>
  <si>
    <t>Phtalate de diméthyle </t>
  </si>
  <si>
    <t>Estrone </t>
  </si>
  <si>
    <t>Pyrimiphos-méthyl </t>
  </si>
  <si>
    <t>Triclosan </t>
  </si>
  <si>
    <t>Substance biocide </t>
  </si>
  <si>
    <t>Dinitrotoluène-2,4 </t>
  </si>
  <si>
    <t>Dichloroaniline-3,4 </t>
  </si>
  <si>
    <t>Tétrachloréthane-1,1,2,2 </t>
  </si>
  <si>
    <t>Flumioxazine </t>
  </si>
  <si>
    <t>Epichlorhydrine </t>
  </si>
  <si>
    <t>Dibromoéthane-1,2 </t>
  </si>
  <si>
    <t>Méthyl tert-butyl Ether </t>
  </si>
  <si>
    <t>Chlorure de vinyle </t>
  </si>
  <si>
    <t>Nitrobenzène </t>
  </si>
  <si>
    <t>Trichloréthane-1,1,2 </t>
  </si>
  <si>
    <t>1-(3,4-diClPhyl)-3-M-urée </t>
  </si>
  <si>
    <r>
      <t xml:space="preserve">Produit de dégradation du diuron (n°CAS </t>
    </r>
    <r>
      <rPr>
        <sz val="10"/>
        <rFont val="Arial"/>
        <family val="2"/>
      </rPr>
      <t>330-54-1) </t>
    </r>
  </si>
  <si>
    <t>Atrazine 2-hydroxy-deseth </t>
  </si>
  <si>
    <t>Chlorophénol-4 </t>
  </si>
  <si>
    <t>SP </t>
  </si>
  <si>
    <t>Alachlore </t>
  </si>
  <si>
    <t>Anthracène </t>
  </si>
  <si>
    <t>Atrazine </t>
  </si>
  <si>
    <t>Benzène </t>
  </si>
  <si>
    <t>Somme des 6 PBDE SP de la DCE (28, 47, 99, 100, 153, 154) </t>
  </si>
  <si>
    <t>Sans objet </t>
  </si>
  <si>
    <t>Cadmium et ses composés </t>
  </si>
  <si>
    <t>Chloroalcanes, C10-13 </t>
  </si>
  <si>
    <t>Chlorfenvinphos </t>
  </si>
  <si>
    <t>Chlorpyrifos (éthylchlorpyrifos) </t>
  </si>
  <si>
    <t>1,2-dichloroéthane </t>
  </si>
  <si>
    <t>Dichlorométhane </t>
  </si>
  <si>
    <t>Di (2-ethylhexyle) phthalate (DEHP) </t>
  </si>
  <si>
    <t>Diuron </t>
  </si>
  <si>
    <t>Endosulfan somme des isomères alpha et béta </t>
  </si>
  <si>
    <t>Fluoranthène </t>
  </si>
  <si>
    <t>Hexachlorobenzène </t>
  </si>
  <si>
    <t>Hexachlorobutadiène </t>
  </si>
  <si>
    <t>Hexachlorocyclohexane (somme alpha beta gamma delta) </t>
  </si>
  <si>
    <t>Isoproturon </t>
  </si>
  <si>
    <t>Plomb et ses composés </t>
  </si>
  <si>
    <t>Mercure et ses composés </t>
  </si>
  <si>
    <t>Naphtalène </t>
  </si>
  <si>
    <t>Nickel et ses composés </t>
  </si>
  <si>
    <t>Nonylphénols (mélange linéaires ou ramifiés) </t>
  </si>
  <si>
    <t>4-nonylphénol </t>
  </si>
  <si>
    <t>Octylphénols (mélange linéaires ou ramifiés) </t>
  </si>
  <si>
    <t>Octylphénols (4-(1,1′,3,3′- tétraméthyl- butyl)-phénol) </t>
  </si>
  <si>
    <t>Pentachlorobenzène </t>
  </si>
  <si>
    <t>Pentachlorophénol </t>
  </si>
  <si>
    <t>Benzo(a)pyrène </t>
  </si>
  <si>
    <t>Simazine </t>
  </si>
  <si>
    <t>Tributylétain cation </t>
  </si>
  <si>
    <t>Trichlorobenzène (= mélange des 3 isomèes 1 2 3 ,1 2 4, 1 2 5) </t>
  </si>
  <si>
    <t>Trichlorométhane (chloroforme) </t>
  </si>
  <si>
    <t>Trifluraline </t>
  </si>
  <si>
    <t>Dicofol </t>
  </si>
  <si>
    <t>Acide perfluorooctanesulfonique et ses dérivés (perfluoro-octanesulfonate PFOS) </t>
  </si>
  <si>
    <t>Quinoxifène </t>
  </si>
  <si>
    <t>Dioxines et composés de type dioxine (somme des 7 PCB  10 PCDF et 12 PCB de la DCE selon TEQ98) </t>
  </si>
  <si>
    <t>Dioxines et composés de type dioxine (somme PONDEREE PAR EQ TOXIQUES des 7 PCB  10 PCDF ET des 12 PCB de la DCE) </t>
  </si>
  <si>
    <t>Aclonifen </t>
  </si>
  <si>
    <t>Bifénox </t>
  </si>
  <si>
    <t>Cybutryne = (Irgarol) </t>
  </si>
  <si>
    <t>Cyperméthrine </t>
  </si>
  <si>
    <t>Dichlorvos </t>
  </si>
  <si>
    <t>Hexabromocyclododécanes (HBCDD) : Somme des 3 isomères DCE </t>
  </si>
  <si>
    <t>Heptachlore et époxyde cis/trans d'heptachlore </t>
  </si>
  <si>
    <t>Terbutryne </t>
  </si>
  <si>
    <t>7440-50-8</t>
  </si>
  <si>
    <t>7440-38-2</t>
  </si>
  <si>
    <t>7440-66-6</t>
  </si>
  <si>
    <t>83164-33-4</t>
  </si>
  <si>
    <t>67129-08-2</t>
  </si>
  <si>
    <t>15545-48-9</t>
  </si>
  <si>
    <t>7440-47-3</t>
  </si>
  <si>
    <t>40487-42-1</t>
  </si>
  <si>
    <t>111991-09-4</t>
  </si>
  <si>
    <t>61-82-5</t>
  </si>
  <si>
    <t>121552-61-2</t>
  </si>
  <si>
    <t>1066-51-9</t>
  </si>
  <si>
    <t>1071-83-6</t>
  </si>
  <si>
    <t>188425-85-6</t>
  </si>
  <si>
    <t>25057-89-0</t>
  </si>
  <si>
    <t>108-62-3</t>
  </si>
  <si>
    <t>107534-96-3</t>
  </si>
  <si>
    <t>94-75-7</t>
  </si>
  <si>
    <t>138261-41-3</t>
  </si>
  <si>
    <t>94-74-6</t>
  </si>
  <si>
    <t>131860-33-8</t>
  </si>
  <si>
    <t>126-73-8</t>
  </si>
  <si>
    <t>1330-20-7</t>
  </si>
  <si>
    <t>19666-30-9</t>
  </si>
  <si>
    <t>148-79-8</t>
  </si>
  <si>
    <t>101-21-3</t>
  </si>
  <si>
    <t>36734-19-7</t>
  </si>
  <si>
    <t>330-55-2</t>
  </si>
  <si>
    <t>143-50-0</t>
  </si>
  <si>
    <t>57-12-5</t>
  </si>
  <si>
    <t>84-69-5</t>
  </si>
  <si>
    <t>6190-65-4</t>
  </si>
  <si>
    <t>87674-68-8</t>
  </si>
  <si>
    <t>298-46-4</t>
  </si>
  <si>
    <t>15307-86-5</t>
  </si>
  <si>
    <t>5915-41-3</t>
  </si>
  <si>
    <t>1007-28-9</t>
  </si>
  <si>
    <t>10605-21-7</t>
  </si>
  <si>
    <t>80-05-7</t>
  </si>
  <si>
    <t>335-67-1</t>
  </si>
  <si>
    <t>23950-58-5</t>
  </si>
  <si>
    <t>307-24-4</t>
  </si>
  <si>
    <t>604-75-1</t>
  </si>
  <si>
    <t>22071-15-4</t>
  </si>
  <si>
    <t>171118-09-5</t>
  </si>
  <si>
    <t>135319-73-2</t>
  </si>
  <si>
    <t>103-90-2</t>
  </si>
  <si>
    <t>152019-73-3</t>
  </si>
  <si>
    <t>723-46-6</t>
  </si>
  <si>
    <t>99-76-3</t>
  </si>
  <si>
    <t>120-47-8</t>
  </si>
  <si>
    <t>94-13-3</t>
  </si>
  <si>
    <t>51146-56-6 / 15687-27-1</t>
  </si>
  <si>
    <t>106-44-5</t>
  </si>
  <si>
    <t>42017-89-0</t>
  </si>
  <si>
    <t>36507-30-9</t>
  </si>
  <si>
    <t>51-03-6</t>
  </si>
  <si>
    <t>1918-00-9</t>
  </si>
  <si>
    <t>34256-82-1</t>
  </si>
  <si>
    <t>67306-00-7</t>
  </si>
  <si>
    <t>23103-98-2</t>
  </si>
  <si>
    <t>141112-29-0</t>
  </si>
  <si>
    <t>2032-65-7</t>
  </si>
  <si>
    <t>61213-25-0</t>
  </si>
  <si>
    <t>1689-84-5</t>
  </si>
  <si>
    <t>95-48-7</t>
  </si>
  <si>
    <t>74-83-9</t>
  </si>
  <si>
    <t>60-51-5</t>
  </si>
  <si>
    <t>131-11-3</t>
  </si>
  <si>
    <t>53-16-7</t>
  </si>
  <si>
    <t>29232-93-7</t>
  </si>
  <si>
    <t>3380-34-5</t>
  </si>
  <si>
    <t>121-14-2</t>
  </si>
  <si>
    <t>95-76-1</t>
  </si>
  <si>
    <t>79-34-5</t>
  </si>
  <si>
    <t>103361-09-7</t>
  </si>
  <si>
    <t>106-89-8</t>
  </si>
  <si>
    <t>106-93-4</t>
  </si>
  <si>
    <t>1634-04-4</t>
  </si>
  <si>
    <t>75-01-4</t>
  </si>
  <si>
    <t>98-95-3</t>
  </si>
  <si>
    <t>79-00-5</t>
  </si>
  <si>
    <t>3567-62-2</t>
  </si>
  <si>
    <t>19988-24-0</t>
  </si>
  <si>
    <t>106-48-9</t>
  </si>
  <si>
    <t>15972-60-8</t>
  </si>
  <si>
    <t>120-12-7</t>
  </si>
  <si>
    <t>1912-24-9</t>
  </si>
  <si>
    <t>71-43-2</t>
  </si>
  <si>
    <t>7440-43-9</t>
  </si>
  <si>
    <t>85535-84-8</t>
  </si>
  <si>
    <t>470-90-6</t>
  </si>
  <si>
    <t>2921-88-2</t>
  </si>
  <si>
    <t>107-06-2</t>
  </si>
  <si>
    <t>75-09-2</t>
  </si>
  <si>
    <t>117-81-7</t>
  </si>
  <si>
    <t>330-54-1</t>
  </si>
  <si>
    <t>115-29-7</t>
  </si>
  <si>
    <t>206-44-0</t>
  </si>
  <si>
    <t>118-74-1</t>
  </si>
  <si>
    <t>87-68-3</t>
  </si>
  <si>
    <t>608-73-1</t>
  </si>
  <si>
    <t>34123-59-6</t>
  </si>
  <si>
    <t>7439-92-1</t>
  </si>
  <si>
    <t>7439-97-6</t>
  </si>
  <si>
    <t>91-20-3</t>
  </si>
  <si>
    <t>7440-02-0</t>
  </si>
  <si>
    <t>25154-52-3</t>
  </si>
  <si>
    <t>84852-15-3</t>
  </si>
  <si>
    <t>140-66-9</t>
  </si>
  <si>
    <t>608-93-5</t>
  </si>
  <si>
    <t>87-86-5</t>
  </si>
  <si>
    <t>50-32-8</t>
  </si>
  <si>
    <t>122-34-9</t>
  </si>
  <si>
    <t>36643-28-4</t>
  </si>
  <si>
    <t>12002-48-1</t>
  </si>
  <si>
    <t>67-66-3</t>
  </si>
  <si>
    <t>1582-09-8</t>
  </si>
  <si>
    <t>115-32-2</t>
  </si>
  <si>
    <t>1763-23-1</t>
  </si>
  <si>
    <t>124495-18-7</t>
  </si>
  <si>
    <t>74070-46-5</t>
  </si>
  <si>
    <t>42576-02-3</t>
  </si>
  <si>
    <t>28159-98-0</t>
  </si>
  <si>
    <t>52315-07-8</t>
  </si>
  <si>
    <t>62-73-7</t>
  </si>
  <si>
    <t>3194-55-6</t>
  </si>
  <si>
    <t>76-44-8/1024-57-3</t>
  </si>
  <si>
    <t>886-50-0</t>
  </si>
  <si>
    <t>2164-08-1</t>
  </si>
  <si>
    <t>Emissions</t>
  </si>
  <si>
    <t>Tendances</t>
  </si>
  <si>
    <t>Tendances industrielles</t>
  </si>
  <si>
    <t>Tendances règlementaires</t>
  </si>
  <si>
    <t>Score Tendances</t>
  </si>
  <si>
    <t>Quantités utilisées</t>
  </si>
  <si>
    <t>Score Emissions</t>
  </si>
  <si>
    <t>Score EXPO/RISK/DANGER</t>
  </si>
  <si>
    <t>SPAS</t>
  </si>
  <si>
    <t>Score faisabilité technico-économique de réduction des émissions</t>
  </si>
  <si>
    <t>Type d'usage</t>
  </si>
  <si>
    <t>H1</t>
  </si>
  <si>
    <t xml:space="preserve">Score Expo </t>
  </si>
  <si>
    <t xml:space="preserve">Score Risk </t>
  </si>
  <si>
    <t xml:space="preserve">Score Hazard </t>
  </si>
  <si>
    <t>92-52-4 </t>
  </si>
  <si>
    <t>PSEE</t>
  </si>
  <si>
    <t>Pertinence</t>
  </si>
  <si>
    <t>Contribution Pertinence (%)</t>
  </si>
  <si>
    <t>Contribution Faisabilité (%)</t>
  </si>
  <si>
    <t>Contribution EXPO/RISK/DANGER (%)</t>
  </si>
  <si>
    <t>Score pertinence</t>
  </si>
  <si>
    <t>s-métolachlore </t>
  </si>
  <si>
    <t>87392-12-9</t>
  </si>
  <si>
    <r>
      <t xml:space="preserve">Métabolite du métolachlore (n°CAS </t>
    </r>
    <r>
      <rPr>
        <sz val="10"/>
        <rFont val="Arial"/>
        <family val="2"/>
      </rPr>
      <t>51218-45-2) </t>
    </r>
    <r>
      <rPr>
        <sz val="11"/>
        <rFont val="Calibri"/>
        <family val="2"/>
        <scheme val="minor"/>
      </rPr>
      <t>et S-métolachlor (n°CAS 87392-12-9)</t>
    </r>
  </si>
  <si>
    <t>Pas de calcul de score possible car pas d'analyse exploitable (avec LQ&lt;PNEC)</t>
  </si>
  <si>
    <t>Pas de calcul de score possible car pas d'analyse de cette substance dans la base de données Naiades</t>
  </si>
  <si>
    <t>-</t>
  </si>
  <si>
    <t>Pas de calcul possible sans scores Expo et Risk</t>
  </si>
  <si>
    <t>cf. Octylphénol (SANDRE 1959)</t>
  </si>
  <si>
    <t>Faisabilité technico-économique de réduction des émissions</t>
  </si>
  <si>
    <t>EXPO/RISK/DANGER (%)</t>
  </si>
  <si>
    <t>Score Pertinence</t>
  </si>
  <si>
    <t>SPAS </t>
  </si>
  <si>
    <t>Phénanthrène </t>
  </si>
  <si>
    <t>85-01-8</t>
  </si>
  <si>
    <t>4-nonylphenol diéthoxylate </t>
  </si>
  <si>
    <t>27176-93-8</t>
  </si>
  <si>
    <t>Toluène </t>
  </si>
  <si>
    <t>108-88-3</t>
  </si>
  <si>
    <t>n-Butyl Phtalate </t>
  </si>
  <si>
    <t>84-74-2</t>
  </si>
  <si>
    <t>Décabromodiphényl éther </t>
  </si>
  <si>
    <t>1163-19-5</t>
  </si>
  <si>
    <t>Acénaphtène </t>
  </si>
  <si>
    <t>83-32-9</t>
  </si>
  <si>
    <t>92-52-4</t>
  </si>
  <si>
    <t>Méthyl-2-Naphtalène </t>
  </si>
  <si>
    <t>91-57-6</t>
  </si>
  <si>
    <t>1,2,4,5-Tetrachlorobenzène </t>
  </si>
  <si>
    <t>95-94-3</t>
  </si>
  <si>
    <t>1,2,3,4-Tetrachlorobenzène </t>
  </si>
  <si>
    <t>634-66-2</t>
  </si>
  <si>
    <t>1,2,3,5-Tetrachlorobenzène </t>
  </si>
  <si>
    <t>634-90-2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</si>
</sst>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0B1D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16" xfId="0" applyNumberFormat="1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horizontal="center" vertical="center" wrapText="1"/>
    </xf>
    <xf numFmtId="2" fontId="1" fillId="0" borderId="16" xfId="0" applyNumberFormat="1" applyFont="1" applyFill="1" applyBorder="1" applyAlignment="1">
      <alignment horizontal="center" vertical="center" wrapText="1"/>
    </xf>
    <xf numFmtId="2" fontId="1" fillId="0" borderId="23" xfId="0" applyNumberFormat="1" applyFont="1" applyFill="1" applyBorder="1" applyAlignment="1">
      <alignment horizontal="center" vertical="center" wrapText="1"/>
    </xf>
    <xf numFmtId="1" fontId="1" fillId="0" borderId="23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5" xfId="0" applyFont="1" applyFill="1" applyBorder="1"/>
    <xf numFmtId="164" fontId="1" fillId="0" borderId="1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8" fillId="8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2" fontId="1" fillId="0" borderId="16" xfId="0" applyNumberFormat="1" applyFont="1" applyFill="1" applyBorder="1" applyAlignment="1">
      <alignment horizontal="center" vertical="center" wrapText="1"/>
    </xf>
    <xf numFmtId="2" fontId="1" fillId="0" borderId="19" xfId="0" applyNumberFormat="1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0B3E5"/>
      <color rgb="FFFFFFCC"/>
      <color rgb="FF9999FF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13607</xdr:colOff>
      <xdr:row>7</xdr:row>
      <xdr:rowOff>40821</xdr:rowOff>
    </xdr:to>
    <xdr:pic>
      <xdr:nvPicPr>
        <xdr:cNvPr id="2" name="Groupe 3">
          <a:extLst>
            <a:ext uri="{FF2B5EF4-FFF2-40B4-BE49-F238E27FC236}">
              <a16:creationId xmlns:a16="http://schemas.microsoft.com/office/drawing/2014/main" id="{73FCCDAE-F956-482F-A67E-6EC7B95EEC2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27"/>
        <a:stretch>
          <a:fillRect/>
        </a:stretch>
      </xdr:blipFill>
      <xdr:spPr bwMode="auto">
        <a:xfrm>
          <a:off x="0" y="0"/>
          <a:ext cx="3578678" cy="1455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12</xdr:col>
      <xdr:colOff>815433</xdr:colOff>
      <xdr:row>7</xdr:row>
      <xdr:rowOff>182147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EA709F3-DFE0-4138-BBBE-430CA0CD1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5071" y="0"/>
          <a:ext cx="9864183" cy="1597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rganisation\MIV_MIVG\ex_DRC_BAL_DRC_G\DECI\EDEN\Plan%20micro-polluants%202016-21\Action%2039\H1\Scores%20EXPO-RISK-DANGER\Scores%20EXPO_DANGER_RIS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EAU"/>
      <sheetName val="PBT"/>
      <sheetName val="PBT_vPvB"/>
      <sheetName val="Persistance"/>
      <sheetName val="CMR"/>
      <sheetName val="PNEC"/>
      <sheetName val="PE"/>
      <sheetName val="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>
            <v>2879</v>
          </cell>
          <cell r="C4" t="str">
            <v>Tributylétain cation</v>
          </cell>
          <cell r="D4" t="str">
            <v>36643-28-4</v>
          </cell>
          <cell r="E4">
            <v>4.5999999999999999E-3</v>
          </cell>
          <cell r="G4" t="str">
            <v>/</v>
          </cell>
          <cell r="H4">
            <v>1457</v>
          </cell>
          <cell r="I4">
            <v>0</v>
          </cell>
          <cell r="J4">
            <v>0</v>
          </cell>
          <cell r="K4" t="str">
            <v>/</v>
          </cell>
          <cell r="L4" t="str">
            <v>/</v>
          </cell>
          <cell r="M4" t="e">
            <v>#VALUE!</v>
          </cell>
          <cell r="N4" t="e">
            <v>#VALUE!</v>
          </cell>
          <cell r="O4">
            <v>954</v>
          </cell>
          <cell r="P4" t="str">
            <v>/</v>
          </cell>
          <cell r="Q4" t="str">
            <v>/</v>
          </cell>
          <cell r="R4" t="e">
            <v>#VALUE!</v>
          </cell>
          <cell r="X4" t="e">
            <v>#VALUE!</v>
          </cell>
          <cell r="Z4"/>
          <cell r="AA4" t="e">
            <v>#VALUE!</v>
          </cell>
          <cell r="AB4" t="e">
            <v>#VALUE!</v>
          </cell>
          <cell r="AC4" t="e">
            <v>#VALUE!</v>
          </cell>
          <cell r="AD4" t="e">
            <v>#VALUE!</v>
          </cell>
          <cell r="AE4">
            <v>0</v>
          </cell>
          <cell r="AF4">
            <v>1</v>
          </cell>
          <cell r="AG4">
            <v>0.25</v>
          </cell>
          <cell r="AH4" t="str">
            <v>Not Persistent</v>
          </cell>
          <cell r="AI4">
            <v>0</v>
          </cell>
          <cell r="AJ4">
            <v>0</v>
          </cell>
          <cell r="AK4" t="e">
            <v>#VALUE!</v>
          </cell>
          <cell r="AL4" t="e">
            <v>#VALUE!</v>
          </cell>
          <cell r="AM4">
            <v>0.41666666666666669</v>
          </cell>
          <cell r="AN4" t="e">
            <v>#VALUE!</v>
          </cell>
          <cell r="AO4" t="e">
            <v>#VALUE!</v>
          </cell>
        </row>
        <row r="5">
          <cell r="B5">
            <v>1814</v>
          </cell>
          <cell r="C5" t="str">
            <v>Diflufenicanil</v>
          </cell>
          <cell r="D5" t="str">
            <v>83164-33-4</v>
          </cell>
          <cell r="E5">
            <v>1.0115000000000001</v>
          </cell>
          <cell r="F5" t="str">
            <v>QS eco robustesse Niveau 1</v>
          </cell>
          <cell r="G5">
            <v>45.249999999999901</v>
          </cell>
          <cell r="H5">
            <v>1004</v>
          </cell>
          <cell r="I5">
            <v>263</v>
          </cell>
          <cell r="J5">
            <v>26.195219123505975</v>
          </cell>
          <cell r="K5">
            <v>257</v>
          </cell>
          <cell r="L5">
            <v>6</v>
          </cell>
          <cell r="M5">
            <v>25.597609561752989</v>
          </cell>
          <cell r="N5">
            <v>97.718631178707227</v>
          </cell>
          <cell r="O5">
            <v>196</v>
          </cell>
          <cell r="P5">
            <v>192</v>
          </cell>
          <cell r="Q5">
            <v>154</v>
          </cell>
          <cell r="R5">
            <v>78.571428571428569</v>
          </cell>
          <cell r="S5">
            <v>5</v>
          </cell>
          <cell r="T5">
            <v>5</v>
          </cell>
          <cell r="U5">
            <v>0.08</v>
          </cell>
          <cell r="V5">
            <v>12.7447470817121</v>
          </cell>
          <cell r="W5">
            <v>12.4565399239544</v>
          </cell>
          <cell r="X5">
            <v>44.73554127533356</v>
          </cell>
          <cell r="Z5"/>
          <cell r="AA5" t="str">
            <v>Cat1AA</v>
          </cell>
          <cell r="AB5">
            <v>0.97718631178707227</v>
          </cell>
          <cell r="AC5">
            <v>0.97959183673469385</v>
          </cell>
          <cell r="AD5">
            <v>0.5</v>
          </cell>
          <cell r="AE5">
            <v>0.7857142857142857</v>
          </cell>
          <cell r="AF5">
            <v>0.75</v>
          </cell>
          <cell r="AG5">
            <v>0</v>
          </cell>
          <cell r="AH5" t="str">
            <v>Very persistent</v>
          </cell>
          <cell r="AI5">
            <v>1</v>
          </cell>
          <cell r="AJ5">
            <v>0</v>
          </cell>
          <cell r="AK5">
            <v>0.97838907426088306</v>
          </cell>
          <cell r="AL5">
            <v>0.64285714285714279</v>
          </cell>
          <cell r="AM5">
            <v>0.58333333333333337</v>
          </cell>
          <cell r="AN5">
            <v>2.2045795504513594</v>
          </cell>
          <cell r="AO5">
            <v>1.621246217118026</v>
          </cell>
        </row>
        <row r="6">
          <cell r="B6">
            <v>1458</v>
          </cell>
          <cell r="C6" t="str">
            <v>Anthracène</v>
          </cell>
          <cell r="D6" t="str">
            <v>120-12-7</v>
          </cell>
          <cell r="E6">
            <v>24</v>
          </cell>
          <cell r="G6">
            <v>304</v>
          </cell>
          <cell r="H6">
            <v>3630</v>
          </cell>
          <cell r="I6">
            <v>3620</v>
          </cell>
          <cell r="J6">
            <v>99.724517906336089</v>
          </cell>
          <cell r="K6">
            <v>2378</v>
          </cell>
          <cell r="L6">
            <v>1242</v>
          </cell>
          <cell r="M6">
            <v>65.509641873278241</v>
          </cell>
          <cell r="N6">
            <v>65.690607734806633</v>
          </cell>
          <cell r="O6">
            <v>2014</v>
          </cell>
          <cell r="P6">
            <v>1518</v>
          </cell>
          <cell r="Q6">
            <v>819</v>
          </cell>
          <cell r="R6">
            <v>40.665342601787486</v>
          </cell>
          <cell r="X6">
            <v>12.666666666666666</v>
          </cell>
          <cell r="Z6"/>
          <cell r="AA6" t="str">
            <v>Cat1AA</v>
          </cell>
          <cell r="AB6">
            <v>0.65690607734806639</v>
          </cell>
          <cell r="AC6">
            <v>0.7537239324726912</v>
          </cell>
          <cell r="AD6">
            <v>0.5</v>
          </cell>
          <cell r="AE6">
            <v>0.40665342601787485</v>
          </cell>
          <cell r="AF6">
            <v>0</v>
          </cell>
          <cell r="AG6">
            <v>0.25</v>
          </cell>
          <cell r="AH6" t="str">
            <v>Persistent</v>
          </cell>
          <cell r="AI6">
            <v>1</v>
          </cell>
          <cell r="AJ6">
            <v>1</v>
          </cell>
          <cell r="AK6">
            <v>0.7053150049103788</v>
          </cell>
          <cell r="AL6">
            <v>0.45332671300893745</v>
          </cell>
          <cell r="AM6">
            <v>0.75</v>
          </cell>
          <cell r="AN6">
            <v>1.9086417179193162</v>
          </cell>
          <cell r="AO6">
            <v>1.1586417179193162</v>
          </cell>
        </row>
        <row r="7">
          <cell r="B7">
            <v>1115</v>
          </cell>
          <cell r="C7" t="str">
            <v>Benzo(a)pyrène</v>
          </cell>
          <cell r="D7" t="str">
            <v>50-32-8</v>
          </cell>
          <cell r="E7">
            <v>543</v>
          </cell>
          <cell r="G7">
            <v>904.29999999999973</v>
          </cell>
          <cell r="H7">
            <v>3348</v>
          </cell>
          <cell r="I7">
            <v>3314</v>
          </cell>
          <cell r="J7">
            <v>98.984468339307043</v>
          </cell>
          <cell r="K7">
            <v>2705</v>
          </cell>
          <cell r="L7">
            <v>609</v>
          </cell>
          <cell r="M7">
            <v>80.794504181600956</v>
          </cell>
          <cell r="N7">
            <v>81.623415811707901</v>
          </cell>
          <cell r="O7">
            <v>1787</v>
          </cell>
          <cell r="P7">
            <v>1579</v>
          </cell>
          <cell r="Q7">
            <v>153</v>
          </cell>
          <cell r="R7">
            <v>8.561835478455512</v>
          </cell>
          <cell r="X7">
            <v>1.6653775322283604</v>
          </cell>
          <cell r="AA7" t="str">
            <v>Cat1AA</v>
          </cell>
          <cell r="AB7">
            <v>0.816234158117079</v>
          </cell>
          <cell r="AC7">
            <v>0.88360380526021265</v>
          </cell>
          <cell r="AD7">
            <v>0.1</v>
          </cell>
          <cell r="AE7">
            <v>8.5618354784555123E-2</v>
          </cell>
          <cell r="AF7">
            <v>1</v>
          </cell>
          <cell r="AG7">
            <v>0.75</v>
          </cell>
          <cell r="AH7" t="str">
            <v>Persistent</v>
          </cell>
          <cell r="AI7">
            <v>1</v>
          </cell>
          <cell r="AJ7">
            <v>1</v>
          </cell>
          <cell r="AK7">
            <v>0.84991898168864588</v>
          </cell>
          <cell r="AL7">
            <v>9.2809177392277564E-2</v>
          </cell>
          <cell r="AM7">
            <v>1.25</v>
          </cell>
          <cell r="AN7">
            <v>2.1927281590809233</v>
          </cell>
          <cell r="AO7">
            <v>0.94272815908092344</v>
          </cell>
        </row>
        <row r="8">
          <cell r="B8">
            <v>1191</v>
          </cell>
          <cell r="C8" t="str">
            <v>Fluoranthène</v>
          </cell>
          <cell r="D8" t="str">
            <v>206-44-0</v>
          </cell>
          <cell r="E8">
            <v>129</v>
          </cell>
          <cell r="G8">
            <v>2204</v>
          </cell>
          <cell r="H8">
            <v>3724</v>
          </cell>
          <cell r="I8">
            <v>3690</v>
          </cell>
          <cell r="J8">
            <v>99.087003222341565</v>
          </cell>
          <cell r="K8">
            <v>2937</v>
          </cell>
          <cell r="L8">
            <v>753</v>
          </cell>
          <cell r="M8">
            <v>78.866809881847473</v>
          </cell>
          <cell r="N8">
            <v>79.59349593495935</v>
          </cell>
          <cell r="O8">
            <v>2081</v>
          </cell>
          <cell r="P8">
            <v>1811</v>
          </cell>
          <cell r="Q8">
            <v>986</v>
          </cell>
          <cell r="R8">
            <v>47.381066794810188</v>
          </cell>
          <cell r="X8">
            <v>17.085271317829456</v>
          </cell>
          <cell r="AA8" t="str">
            <v>Cat1AA</v>
          </cell>
          <cell r="AB8">
            <v>0.79593495934959346</v>
          </cell>
          <cell r="AC8">
            <v>0.87025468524747718</v>
          </cell>
          <cell r="AD8">
            <v>0.5</v>
          </cell>
          <cell r="AE8">
            <v>0.47381066794810189</v>
          </cell>
          <cell r="AF8">
            <v>0</v>
          </cell>
          <cell r="AG8">
            <v>0.25</v>
          </cell>
          <cell r="AH8" t="str">
            <v>Persistent</v>
          </cell>
          <cell r="AI8">
            <v>1</v>
          </cell>
          <cell r="AJ8">
            <v>1</v>
          </cell>
          <cell r="AK8">
            <v>0.83309482229853526</v>
          </cell>
          <cell r="AL8">
            <v>0.48690533397405095</v>
          </cell>
          <cell r="AM8">
            <v>0.75</v>
          </cell>
          <cell r="AN8">
            <v>2.0700001562725863</v>
          </cell>
          <cell r="AO8">
            <v>1.3200001562725863</v>
          </cell>
        </row>
        <row r="9">
          <cell r="B9">
            <v>1524</v>
          </cell>
          <cell r="C9" t="str">
            <v>Phénanthrène</v>
          </cell>
          <cell r="D9" t="str">
            <v>85-01-8</v>
          </cell>
          <cell r="E9">
            <v>553.76332070312503</v>
          </cell>
          <cell r="F9" t="str">
            <v>JD-UQN</v>
          </cell>
          <cell r="G9">
            <v>842</v>
          </cell>
          <cell r="H9">
            <v>2219</v>
          </cell>
          <cell r="I9">
            <v>2219</v>
          </cell>
          <cell r="J9">
            <v>100</v>
          </cell>
          <cell r="K9">
            <v>1306</v>
          </cell>
          <cell r="L9">
            <v>913</v>
          </cell>
          <cell r="M9">
            <v>58.855340243352863</v>
          </cell>
          <cell r="N9">
            <v>58.855340243352863</v>
          </cell>
          <cell r="O9">
            <v>1293</v>
          </cell>
          <cell r="P9">
            <v>893</v>
          </cell>
          <cell r="Q9">
            <v>86</v>
          </cell>
          <cell r="R9">
            <v>6.651198762567673</v>
          </cell>
          <cell r="S9">
            <v>6</v>
          </cell>
          <cell r="T9">
            <v>6</v>
          </cell>
          <cell r="U9">
            <v>2E-3</v>
          </cell>
          <cell r="V9">
            <v>225.18424961715201</v>
          </cell>
          <cell r="W9">
            <v>152.20578188373099</v>
          </cell>
          <cell r="X9">
            <v>1.5205051842922619</v>
          </cell>
          <cell r="Z9"/>
          <cell r="AA9" t="str">
            <v>Cat1AA</v>
          </cell>
          <cell r="AB9">
            <v>0.58855340243352861</v>
          </cell>
          <cell r="AC9">
            <v>0.69064191802010833</v>
          </cell>
          <cell r="AD9">
            <v>0.1</v>
          </cell>
          <cell r="AE9">
            <v>6.6511987625676727E-2</v>
          </cell>
          <cell r="AF9">
            <v>0</v>
          </cell>
          <cell r="AG9">
            <v>0.25</v>
          </cell>
          <cell r="AH9" t="str">
            <v>Persistent</v>
          </cell>
          <cell r="AI9">
            <v>1</v>
          </cell>
          <cell r="AJ9">
            <v>1</v>
          </cell>
          <cell r="AK9">
            <v>0.63959766022681852</v>
          </cell>
          <cell r="AL9">
            <v>8.3255993812838366E-2</v>
          </cell>
          <cell r="AM9">
            <v>0.75</v>
          </cell>
          <cell r="AN9">
            <v>1.4728536540396568</v>
          </cell>
          <cell r="AO9">
            <v>0.72285365403965685</v>
          </cell>
        </row>
        <row r="10">
          <cell r="B10">
            <v>1382</v>
          </cell>
          <cell r="C10" t="str">
            <v>Plomb et ses composés</v>
          </cell>
          <cell r="D10" t="str">
            <v>7439-92-1</v>
          </cell>
          <cell r="E10">
            <v>53399.999999999898</v>
          </cell>
          <cell r="G10">
            <v>116150.00000000009</v>
          </cell>
          <cell r="H10">
            <v>4192</v>
          </cell>
          <cell r="I10">
            <v>4124</v>
          </cell>
          <cell r="J10">
            <v>98.377862595419842</v>
          </cell>
          <cell r="K10">
            <v>4085</v>
          </cell>
          <cell r="L10">
            <v>39</v>
          </cell>
          <cell r="M10">
            <v>97.447519083969468</v>
          </cell>
          <cell r="N10">
            <v>99.054316197866143</v>
          </cell>
          <cell r="O10">
            <v>2257</v>
          </cell>
          <cell r="P10">
            <v>2238</v>
          </cell>
          <cell r="Q10">
            <v>373</v>
          </cell>
          <cell r="R10">
            <v>16.526362428001772</v>
          </cell>
          <cell r="X10">
            <v>2.1750936329588071</v>
          </cell>
          <cell r="AA10" t="str">
            <v>Cat1AA</v>
          </cell>
          <cell r="AB10">
            <v>0.99054316197866144</v>
          </cell>
          <cell r="AC10">
            <v>0.99158174568010637</v>
          </cell>
          <cell r="AD10">
            <v>0.1</v>
          </cell>
          <cell r="AE10">
            <v>0.16526362428001773</v>
          </cell>
          <cell r="AF10">
            <v>0.75</v>
          </cell>
          <cell r="AG10">
            <v>1</v>
          </cell>
          <cell r="AH10" t="str">
            <v>Inorganic</v>
          </cell>
          <cell r="AI10">
            <v>0</v>
          </cell>
          <cell r="AJ10">
            <v>0</v>
          </cell>
          <cell r="AK10">
            <v>0.99106245382938396</v>
          </cell>
          <cell r="AL10">
            <v>0.13263181214000885</v>
          </cell>
          <cell r="AM10">
            <v>0.58333333333333337</v>
          </cell>
          <cell r="AN10">
            <v>1.7070275993027262</v>
          </cell>
          <cell r="AO10">
            <v>1.1236942659693927</v>
          </cell>
        </row>
        <row r="11">
          <cell r="B11">
            <v>6616</v>
          </cell>
          <cell r="C11" t="str">
            <v>Di (2-ethylhexyle) phthalate (DEHP)</v>
          </cell>
          <cell r="D11" t="str">
            <v>117-81-7</v>
          </cell>
          <cell r="E11">
            <v>100000</v>
          </cell>
          <cell r="G11">
            <v>1999.1</v>
          </cell>
          <cell r="H11">
            <v>3343</v>
          </cell>
          <cell r="I11">
            <v>3338</v>
          </cell>
          <cell r="J11">
            <v>99.850433742147771</v>
          </cell>
          <cell r="K11">
            <v>1505</v>
          </cell>
          <cell r="L11">
            <v>1833</v>
          </cell>
          <cell r="M11">
            <v>45.019443613520792</v>
          </cell>
          <cell r="N11">
            <v>45.086878370281603</v>
          </cell>
          <cell r="O11">
            <v>1915</v>
          </cell>
          <cell r="P11">
            <v>1130</v>
          </cell>
          <cell r="Q11">
            <v>0</v>
          </cell>
          <cell r="R11">
            <v>0</v>
          </cell>
          <cell r="X11">
            <v>1.9990999999999998E-2</v>
          </cell>
          <cell r="Z11"/>
          <cell r="AA11" t="str">
            <v>Cat1AB</v>
          </cell>
          <cell r="AB11">
            <v>0.45086878370281602</v>
          </cell>
          <cell r="AC11">
            <v>0.59007832898172319</v>
          </cell>
          <cell r="AD11">
            <v>0</v>
          </cell>
          <cell r="AE11">
            <v>0</v>
          </cell>
          <cell r="AF11">
            <v>1</v>
          </cell>
          <cell r="AG11">
            <v>0.75</v>
          </cell>
          <cell r="AH11" t="str">
            <v>Persistent</v>
          </cell>
          <cell r="AI11">
            <v>1</v>
          </cell>
          <cell r="AJ11">
            <v>0</v>
          </cell>
          <cell r="AK11">
            <v>0.52047355634226955</v>
          </cell>
          <cell r="AL11">
            <v>0</v>
          </cell>
          <cell r="AM11">
            <v>0.91666666666666663</v>
          </cell>
          <cell r="AN11">
            <v>1.4371402230089361</v>
          </cell>
          <cell r="AO11">
            <v>0.52047355634226955</v>
          </cell>
        </row>
        <row r="12">
          <cell r="B12">
            <v>1462</v>
          </cell>
          <cell r="C12" t="str">
            <v>n-Butyl Phtalate</v>
          </cell>
          <cell r="D12" t="str">
            <v>84-74-2</v>
          </cell>
          <cell r="E12">
            <v>697.89772241210801</v>
          </cell>
          <cell r="F12" t="str">
            <v>JG-MKN (totaal)</v>
          </cell>
          <cell r="G12">
            <v>297.7</v>
          </cell>
          <cell r="H12">
            <v>1757</v>
          </cell>
          <cell r="I12">
            <v>1757</v>
          </cell>
          <cell r="J12">
            <v>100</v>
          </cell>
          <cell r="K12">
            <v>185</v>
          </cell>
          <cell r="L12">
            <v>1572</v>
          </cell>
          <cell r="M12">
            <v>10.529311326124075</v>
          </cell>
          <cell r="N12">
            <v>10.529311326124075</v>
          </cell>
          <cell r="O12">
            <v>1173</v>
          </cell>
          <cell r="P12">
            <v>168</v>
          </cell>
          <cell r="Q12">
            <v>1</v>
          </cell>
          <cell r="R12">
            <v>8.525149190110827E-2</v>
          </cell>
          <cell r="S12">
            <v>6</v>
          </cell>
          <cell r="T12">
            <v>1</v>
          </cell>
          <cell r="U12">
            <v>15</v>
          </cell>
          <cell r="V12">
            <v>83.972972972972997</v>
          </cell>
          <cell r="W12">
            <v>73.676152532726206</v>
          </cell>
          <cell r="X12">
            <v>0.42656680261267338</v>
          </cell>
          <cell r="Z12"/>
          <cell r="AA12" t="str">
            <v>Cat4</v>
          </cell>
          <cell r="AB12">
            <v>0.10529311326124074</v>
          </cell>
          <cell r="AC12">
            <v>0.14322250639386189</v>
          </cell>
          <cell r="AD12">
            <v>0</v>
          </cell>
          <cell r="AE12">
            <v>8.5251491901108269E-4</v>
          </cell>
          <cell r="AF12">
            <v>1</v>
          </cell>
          <cell r="AG12">
            <v>0.75</v>
          </cell>
          <cell r="AH12" t="str">
            <v>Persistent</v>
          </cell>
          <cell r="AI12">
            <v>1</v>
          </cell>
          <cell r="AJ12">
            <v>0.25</v>
          </cell>
          <cell r="AK12">
            <v>0.12425780982755132</v>
          </cell>
          <cell r="AL12">
            <v>4.2625745950554135E-4</v>
          </cell>
          <cell r="AM12">
            <v>1</v>
          </cell>
          <cell r="AN12">
            <v>1.1246840672870568</v>
          </cell>
          <cell r="AO12">
            <v>0.12468406728705686</v>
          </cell>
        </row>
        <row r="13">
          <cell r="B13">
            <v>1958</v>
          </cell>
          <cell r="C13" t="str">
            <v>4NP</v>
          </cell>
          <cell r="D13" t="str">
            <v>84852-15-3</v>
          </cell>
          <cell r="E13">
            <v>39</v>
          </cell>
          <cell r="G13">
            <v>630</v>
          </cell>
          <cell r="H13">
            <v>2429</v>
          </cell>
          <cell r="I13">
            <v>1400</v>
          </cell>
          <cell r="J13">
            <v>57.636887608069166</v>
          </cell>
          <cell r="K13">
            <v>691</v>
          </cell>
          <cell r="L13">
            <v>709</v>
          </cell>
          <cell r="M13">
            <v>28.447920955125568</v>
          </cell>
          <cell r="N13">
            <v>49.357142857142854</v>
          </cell>
          <cell r="O13">
            <v>911</v>
          </cell>
          <cell r="P13">
            <v>434</v>
          </cell>
          <cell r="Q13">
            <v>346</v>
          </cell>
          <cell r="R13">
            <v>37.980241492864984</v>
          </cell>
          <cell r="X13">
            <v>16.153846153846153</v>
          </cell>
          <cell r="Z13"/>
          <cell r="AA13" t="str">
            <v>Cat1AA</v>
          </cell>
          <cell r="AB13">
            <v>0.49357142857142855</v>
          </cell>
          <cell r="AC13">
            <v>0.47639956092206365</v>
          </cell>
          <cell r="AD13">
            <v>0.5</v>
          </cell>
          <cell r="AE13">
            <v>0.37980241492864986</v>
          </cell>
          <cell r="AF13">
            <v>1</v>
          </cell>
          <cell r="AG13">
            <v>0.5</v>
          </cell>
          <cell r="AH13" t="str">
            <v>Persistent</v>
          </cell>
          <cell r="AI13">
            <v>1</v>
          </cell>
          <cell r="AJ13">
            <v>0</v>
          </cell>
          <cell r="AK13">
            <v>0.48498549474674613</v>
          </cell>
          <cell r="AL13">
            <v>0.43990120746432493</v>
          </cell>
          <cell r="AM13">
            <v>0.83333333333333337</v>
          </cell>
          <cell r="AN13">
            <v>1.7582200355444044</v>
          </cell>
          <cell r="AO13">
            <v>0.92488670221107105</v>
          </cell>
        </row>
        <row r="14">
          <cell r="B14">
            <v>1453</v>
          </cell>
          <cell r="C14" t="str">
            <v>Acénaphtène</v>
          </cell>
          <cell r="D14" t="str">
            <v>83-32-9</v>
          </cell>
          <cell r="E14">
            <v>717.01274207519396</v>
          </cell>
          <cell r="F14" t="str">
            <v>AA-QSwater_eco</v>
          </cell>
          <cell r="G14">
            <v>153.65</v>
          </cell>
          <cell r="H14">
            <v>2085</v>
          </cell>
          <cell r="I14">
            <v>2085</v>
          </cell>
          <cell r="J14">
            <v>100</v>
          </cell>
          <cell r="K14">
            <v>597</v>
          </cell>
          <cell r="L14">
            <v>1488</v>
          </cell>
          <cell r="M14">
            <v>28.633093525179856</v>
          </cell>
          <cell r="N14">
            <v>28.633093525179856</v>
          </cell>
          <cell r="O14">
            <v>1328</v>
          </cell>
          <cell r="P14">
            <v>468</v>
          </cell>
          <cell r="Q14">
            <v>2</v>
          </cell>
          <cell r="R14">
            <v>0.15060240963855423</v>
          </cell>
          <cell r="S14">
            <v>6</v>
          </cell>
          <cell r="T14">
            <v>1</v>
          </cell>
          <cell r="U14">
            <v>2E-3</v>
          </cell>
          <cell r="V14">
            <v>42.928475711892801</v>
          </cell>
          <cell r="W14">
            <v>19.1707434052758</v>
          </cell>
          <cell r="X14">
            <v>0.21429186816862253</v>
          </cell>
          <cell r="Z14"/>
          <cell r="AA14" t="str">
            <v>Cat1AB</v>
          </cell>
          <cell r="AB14">
            <v>0.28633093525179854</v>
          </cell>
          <cell r="AC14">
            <v>0.35240963855421686</v>
          </cell>
          <cell r="AD14">
            <v>0</v>
          </cell>
          <cell r="AE14">
            <v>1.5060240963855422E-3</v>
          </cell>
          <cell r="AF14">
            <v>0</v>
          </cell>
          <cell r="AG14">
            <v>0.25</v>
          </cell>
          <cell r="AH14" t="str">
            <v>Not Persistent</v>
          </cell>
          <cell r="AI14">
            <v>0</v>
          </cell>
          <cell r="AJ14">
            <v>0</v>
          </cell>
          <cell r="AK14">
            <v>0.31937028690300773</v>
          </cell>
          <cell r="AL14">
            <v>7.5301204819277112E-4</v>
          </cell>
          <cell r="AM14">
            <v>8.3333333333333329E-2</v>
          </cell>
          <cell r="AN14">
            <v>0.40345663228453382</v>
          </cell>
          <cell r="AO14">
            <v>0.32012329895120051</v>
          </cell>
        </row>
        <row r="15">
          <cell r="B15">
            <v>1955</v>
          </cell>
          <cell r="C15" t="str">
            <v>Chloroalcanes, C10-13</v>
          </cell>
          <cell r="D15" t="str">
            <v>85535-84-8</v>
          </cell>
          <cell r="E15">
            <v>880</v>
          </cell>
          <cell r="G15">
            <v>679.79999999999973</v>
          </cell>
          <cell r="H15">
            <v>3320</v>
          </cell>
          <cell r="I15">
            <v>1290</v>
          </cell>
          <cell r="J15">
            <v>38.855421686746986</v>
          </cell>
          <cell r="K15">
            <v>12</v>
          </cell>
          <cell r="L15">
            <v>1278</v>
          </cell>
          <cell r="M15">
            <v>0.36144578313253012</v>
          </cell>
          <cell r="N15">
            <v>0.93023255813953487</v>
          </cell>
          <cell r="O15">
            <v>936</v>
          </cell>
          <cell r="P15">
            <v>13</v>
          </cell>
          <cell r="Q15">
            <v>0</v>
          </cell>
          <cell r="R15">
            <v>0</v>
          </cell>
          <cell r="X15">
            <v>0.77249999999999974</v>
          </cell>
          <cell r="Z15"/>
          <cell r="AA15" t="str">
            <v>Cat4</v>
          </cell>
          <cell r="AB15">
            <v>9.3023255813953487E-3</v>
          </cell>
          <cell r="AC15">
            <v>1.3888888888888888E-2</v>
          </cell>
          <cell r="AD15">
            <v>0</v>
          </cell>
          <cell r="AE15">
            <v>0</v>
          </cell>
          <cell r="AF15">
            <v>1</v>
          </cell>
          <cell r="AG15">
            <v>0.5</v>
          </cell>
          <cell r="AH15" t="str">
            <v>Persistent</v>
          </cell>
          <cell r="AI15">
            <v>1</v>
          </cell>
          <cell r="AJ15">
            <v>1</v>
          </cell>
          <cell r="AK15">
            <v>1.1595607235142118E-2</v>
          </cell>
          <cell r="AL15">
            <v>0</v>
          </cell>
          <cell r="AM15">
            <v>1.1666666666666667</v>
          </cell>
          <cell r="AN15">
            <v>1.1782622739018089</v>
          </cell>
          <cell r="AO15">
            <v>1.1595607235142118E-2</v>
          </cell>
        </row>
        <row r="16">
          <cell r="B16">
            <v>1815</v>
          </cell>
          <cell r="C16" t="str">
            <v>Décabromodiphényl éther</v>
          </cell>
          <cell r="D16" t="str">
            <v>1163-19-5</v>
          </cell>
          <cell r="E16">
            <v>150.93199999999999</v>
          </cell>
          <cell r="F16" t="str">
            <v>PNEC eau  robustesse Niveau 2 (Lowest existing PNEC EXP)</v>
          </cell>
          <cell r="G16">
            <v>520.79999999999802</v>
          </cell>
          <cell r="H16">
            <v>1927</v>
          </cell>
          <cell r="I16">
            <v>1925</v>
          </cell>
          <cell r="J16">
            <v>99.896211728074732</v>
          </cell>
          <cell r="K16">
            <v>278</v>
          </cell>
          <cell r="L16">
            <v>1647</v>
          </cell>
          <cell r="M16">
            <v>14.426569797612871</v>
          </cell>
          <cell r="N16">
            <v>14.441558441558442</v>
          </cell>
          <cell r="O16">
            <v>1317</v>
          </cell>
          <cell r="P16">
            <v>205</v>
          </cell>
          <cell r="Q16">
            <v>20</v>
          </cell>
          <cell r="R16">
            <v>1.518602885345482</v>
          </cell>
          <cell r="S16">
            <v>6</v>
          </cell>
          <cell r="T16">
            <v>6</v>
          </cell>
          <cell r="U16">
            <v>5</v>
          </cell>
          <cell r="V16">
            <v>80.441366906474798</v>
          </cell>
          <cell r="W16">
            <v>26.0881558441558</v>
          </cell>
          <cell r="X16">
            <v>3.4505605173190448</v>
          </cell>
          <cell r="Z16"/>
          <cell r="AA16" t="str">
            <v>Cat4</v>
          </cell>
          <cell r="AB16">
            <v>0.14441558441558441</v>
          </cell>
          <cell r="AC16">
            <v>0.15565679574791191</v>
          </cell>
          <cell r="AD16">
            <v>0.1</v>
          </cell>
          <cell r="AE16">
            <v>1.518602885345482E-2</v>
          </cell>
          <cell r="AF16">
            <v>0.75</v>
          </cell>
          <cell r="AG16">
            <v>0.25</v>
          </cell>
          <cell r="AH16" t="str">
            <v>Very persistent</v>
          </cell>
          <cell r="AI16">
            <v>1</v>
          </cell>
          <cell r="AJ16">
            <v>1</v>
          </cell>
          <cell r="AK16">
            <v>0.15003619008174818</v>
          </cell>
          <cell r="AL16">
            <v>5.7593014426727415E-2</v>
          </cell>
          <cell r="AM16">
            <v>1</v>
          </cell>
          <cell r="AN16">
            <v>1.2076292045084756</v>
          </cell>
          <cell r="AO16">
            <v>0.20762920450847561</v>
          </cell>
        </row>
        <row r="17">
          <cell r="B17">
            <v>6369</v>
          </cell>
          <cell r="C17" t="str">
            <v>4-nonylphenol diethoxylate</v>
          </cell>
          <cell r="D17" t="str">
            <v>27176-93-8</v>
          </cell>
          <cell r="E17">
            <v>1.1308070141286199</v>
          </cell>
          <cell r="F17" t="str">
            <v>PNEC eau robustesse Niveau 4 (PNEC QSAR)</v>
          </cell>
          <cell r="G17">
            <v>221.55</v>
          </cell>
          <cell r="H17">
            <v>1029</v>
          </cell>
          <cell r="I17">
            <v>23</v>
          </cell>
          <cell r="J17">
            <v>2.2351797862001943</v>
          </cell>
          <cell r="K17">
            <v>8</v>
          </cell>
          <cell r="L17">
            <v>15</v>
          </cell>
          <cell r="M17">
            <v>0.77745383867832851</v>
          </cell>
          <cell r="N17">
            <v>34.782608695652172</v>
          </cell>
          <cell r="O17">
            <v>22</v>
          </cell>
          <cell r="P17">
            <v>8</v>
          </cell>
          <cell r="Q17">
            <v>8</v>
          </cell>
          <cell r="R17">
            <v>36.363636363636367</v>
          </cell>
          <cell r="S17">
            <v>1</v>
          </cell>
          <cell r="T17">
            <v>1</v>
          </cell>
          <cell r="U17">
            <v>2.0000000000000002E-5</v>
          </cell>
          <cell r="V17">
            <v>57.274999999999999</v>
          </cell>
          <cell r="W17">
            <v>19.921773913043499</v>
          </cell>
          <cell r="X17">
            <v>195.92202491839208</v>
          </cell>
          <cell r="Z17"/>
          <cell r="AA17" t="str">
            <v>Cat4</v>
          </cell>
          <cell r="AB17">
            <v>0.34782608695652173</v>
          </cell>
          <cell r="AC17">
            <v>0.36363636363636365</v>
          </cell>
          <cell r="AD17">
            <v>1</v>
          </cell>
          <cell r="AE17">
            <v>0.36363636363636365</v>
          </cell>
          <cell r="AF17">
            <v>0</v>
          </cell>
          <cell r="AG17">
            <v>0.25</v>
          </cell>
          <cell r="AH17" t="str">
            <v>Not Persistent</v>
          </cell>
          <cell r="AI17">
            <v>0</v>
          </cell>
          <cell r="AJ17">
            <v>0</v>
          </cell>
          <cell r="AK17">
            <v>0.35573122529644269</v>
          </cell>
          <cell r="AL17">
            <v>0.68181818181818188</v>
          </cell>
          <cell r="AM17">
            <v>8.3333333333333329E-2</v>
          </cell>
          <cell r="AN17">
            <v>1.1208827404479578</v>
          </cell>
          <cell r="AO17">
            <v>1.0375494071146245</v>
          </cell>
        </row>
        <row r="18">
          <cell r="B18">
            <v>1388</v>
          </cell>
          <cell r="C18" t="str">
            <v>Cadmium et ses composés</v>
          </cell>
          <cell r="D18" t="str">
            <v>7440-43-9</v>
          </cell>
          <cell r="E18">
            <v>2299.99999999999</v>
          </cell>
          <cell r="G18">
            <v>2200</v>
          </cell>
          <cell r="H18">
            <v>4184</v>
          </cell>
          <cell r="I18">
            <v>4073</v>
          </cell>
          <cell r="J18">
            <v>97.347036328871894</v>
          </cell>
          <cell r="K18">
            <v>3275</v>
          </cell>
          <cell r="L18">
            <v>798</v>
          </cell>
          <cell r="M18">
            <v>78.274378585086041</v>
          </cell>
          <cell r="N18">
            <v>80.407561993616497</v>
          </cell>
          <cell r="O18">
            <v>2206</v>
          </cell>
          <cell r="P18">
            <v>1865</v>
          </cell>
          <cell r="Q18">
            <v>83</v>
          </cell>
          <cell r="R18">
            <v>3.762466001813237</v>
          </cell>
          <cell r="X18">
            <v>0.95652173913043892</v>
          </cell>
          <cell r="AA18" t="str">
            <v>Cat1AB</v>
          </cell>
          <cell r="AB18">
            <v>0.80407561993616494</v>
          </cell>
          <cell r="AC18">
            <v>0.84542157751586577</v>
          </cell>
          <cell r="AD18">
            <v>0</v>
          </cell>
          <cell r="AE18">
            <v>3.7624660018132368E-2</v>
          </cell>
          <cell r="AF18">
            <v>1</v>
          </cell>
          <cell r="AG18">
            <v>0.75</v>
          </cell>
          <cell r="AH18" t="str">
            <v>Inorganic</v>
          </cell>
          <cell r="AI18">
            <v>0</v>
          </cell>
          <cell r="AJ18">
            <v>0</v>
          </cell>
          <cell r="AK18">
            <v>0.82474859872601536</v>
          </cell>
          <cell r="AL18">
            <v>1.8812330009066184E-2</v>
          </cell>
          <cell r="AM18">
            <v>0.58333333333333337</v>
          </cell>
          <cell r="AN18">
            <v>1.4268942620684149</v>
          </cell>
          <cell r="AO18">
            <v>0.84356092873508159</v>
          </cell>
        </row>
        <row r="19">
          <cell r="B19">
            <v>1387</v>
          </cell>
          <cell r="C19" t="str">
            <v>Mercure et ses composés</v>
          </cell>
          <cell r="D19" t="str">
            <v>7439-97-6</v>
          </cell>
          <cell r="E19">
            <v>9300</v>
          </cell>
          <cell r="G19">
            <v>462.74999999999977</v>
          </cell>
          <cell r="H19">
            <v>3819</v>
          </cell>
          <cell r="I19">
            <v>3741</v>
          </cell>
          <cell r="J19">
            <v>97.957580518460333</v>
          </cell>
          <cell r="K19">
            <v>2779</v>
          </cell>
          <cell r="L19">
            <v>962</v>
          </cell>
          <cell r="M19">
            <v>72.767740246137734</v>
          </cell>
          <cell r="N19">
            <v>74.284950547981822</v>
          </cell>
          <cell r="O19">
            <v>1956</v>
          </cell>
          <cell r="P19">
            <v>1650</v>
          </cell>
          <cell r="Q19">
            <v>4</v>
          </cell>
          <cell r="R19">
            <v>0.20449897750511251</v>
          </cell>
          <cell r="X19">
            <v>4.9758064516129005E-2</v>
          </cell>
          <cell r="AA19" t="str">
            <v>Cat1AB</v>
          </cell>
          <cell r="AB19">
            <v>0.74284950547981821</v>
          </cell>
          <cell r="AC19">
            <v>0.84355828220858897</v>
          </cell>
          <cell r="AD19">
            <v>0</v>
          </cell>
          <cell r="AE19">
            <v>2.0449897750511249E-3</v>
          </cell>
          <cell r="AF19">
            <v>0</v>
          </cell>
          <cell r="AG19">
            <v>0.75</v>
          </cell>
          <cell r="AH19" t="str">
            <v>Inorganic</v>
          </cell>
          <cell r="AI19">
            <v>0</v>
          </cell>
          <cell r="AJ19">
            <v>0</v>
          </cell>
          <cell r="AK19">
            <v>0.79320389384420364</v>
          </cell>
          <cell r="AL19">
            <v>1.0224948875255625E-3</v>
          </cell>
          <cell r="AM19">
            <v>0.25</v>
          </cell>
          <cell r="AN19">
            <v>1.0442263887317291</v>
          </cell>
          <cell r="AO19">
            <v>0.79422638873172924</v>
          </cell>
        </row>
        <row r="20">
          <cell r="B20">
            <v>1199</v>
          </cell>
          <cell r="C20" t="str">
            <v>Hexachlorobenzène</v>
          </cell>
          <cell r="D20" t="str">
            <v>118-74-1</v>
          </cell>
          <cell r="E20">
            <v>3.7</v>
          </cell>
          <cell r="G20">
            <v>3.4749999999999996</v>
          </cell>
          <cell r="H20">
            <v>2489</v>
          </cell>
          <cell r="I20">
            <v>767</v>
          </cell>
          <cell r="J20">
            <v>30.815588589795098</v>
          </cell>
          <cell r="K20">
            <v>76</v>
          </cell>
          <cell r="L20">
            <v>691</v>
          </cell>
          <cell r="M20">
            <v>3.053435114503817</v>
          </cell>
          <cell r="N20">
            <v>9.9087353324641452</v>
          </cell>
          <cell r="O20">
            <v>527</v>
          </cell>
          <cell r="P20">
            <v>76</v>
          </cell>
          <cell r="Q20">
            <v>2</v>
          </cell>
          <cell r="R20">
            <v>0.37950664136622392</v>
          </cell>
          <cell r="X20">
            <v>0.93918918918918903</v>
          </cell>
          <cell r="AA20" t="str">
            <v>Cat4</v>
          </cell>
          <cell r="AB20">
            <v>9.9087353324641456E-2</v>
          </cell>
          <cell r="AC20">
            <v>0.1442125237191651</v>
          </cell>
          <cell r="AD20">
            <v>0</v>
          </cell>
          <cell r="AE20">
            <v>3.7950664136622392E-3</v>
          </cell>
          <cell r="AF20">
            <v>1</v>
          </cell>
          <cell r="AG20">
            <v>0.75</v>
          </cell>
          <cell r="AH20" t="str">
            <v>Very persistent</v>
          </cell>
          <cell r="AI20">
            <v>1</v>
          </cell>
          <cell r="AJ20">
            <v>1</v>
          </cell>
          <cell r="AK20">
            <v>0.12164993852190328</v>
          </cell>
          <cell r="AL20">
            <v>1.8975332068311196E-3</v>
          </cell>
          <cell r="AM20">
            <v>1.25</v>
          </cell>
          <cell r="AN20">
            <v>1.3735474717287344</v>
          </cell>
          <cell r="AO20">
            <v>0.1235474717287344</v>
          </cell>
        </row>
        <row r="21">
          <cell r="B21">
            <v>1517</v>
          </cell>
          <cell r="C21" t="str">
            <v>Naphtalène</v>
          </cell>
          <cell r="D21" t="str">
            <v>91-20-3</v>
          </cell>
          <cell r="E21">
            <v>52.999999999999901</v>
          </cell>
          <cell r="G21">
            <v>281.49999999999983</v>
          </cell>
          <cell r="H21">
            <v>2550</v>
          </cell>
          <cell r="I21">
            <v>2542</v>
          </cell>
          <cell r="J21">
            <v>99.686274509803923</v>
          </cell>
          <cell r="K21">
            <v>797</v>
          </cell>
          <cell r="L21">
            <v>1745</v>
          </cell>
          <cell r="M21">
            <v>31.254901960784313</v>
          </cell>
          <cell r="N21">
            <v>31.35326514555468</v>
          </cell>
          <cell r="O21">
            <v>1634</v>
          </cell>
          <cell r="P21">
            <v>658</v>
          </cell>
          <cell r="Q21">
            <v>156</v>
          </cell>
          <cell r="R21">
            <v>9.5471236230110161</v>
          </cell>
          <cell r="X21">
            <v>5.3113207547169878</v>
          </cell>
          <cell r="Z21"/>
          <cell r="AA21" t="str">
            <v>Cat1AA</v>
          </cell>
          <cell r="AB21">
            <v>0.31353265145554682</v>
          </cell>
          <cell r="AC21">
            <v>0.40269277845777235</v>
          </cell>
          <cell r="AD21">
            <v>0.25</v>
          </cell>
          <cell r="AE21">
            <v>9.5471236230110168E-2</v>
          </cell>
          <cell r="AF21">
            <v>0</v>
          </cell>
          <cell r="AG21">
            <v>0.5</v>
          </cell>
          <cell r="AH21" t="str">
            <v>Persistent</v>
          </cell>
          <cell r="AI21">
            <v>1</v>
          </cell>
          <cell r="AJ21">
            <v>0</v>
          </cell>
          <cell r="AK21">
            <v>0.35811271495665958</v>
          </cell>
          <cell r="AL21">
            <v>0.17273561811505508</v>
          </cell>
          <cell r="AM21">
            <v>0.5</v>
          </cell>
          <cell r="AN21">
            <v>1.0308483330717146</v>
          </cell>
          <cell r="AO21">
            <v>0.53084833307171464</v>
          </cell>
        </row>
        <row r="22">
          <cell r="B22">
            <v>7128</v>
          </cell>
          <cell r="C22" t="str">
            <v>Hexabromocyclododécanes (HBCDD) : Somme des 3 isomères DCE</v>
          </cell>
          <cell r="D22" t="str">
            <v>3194-55-6</v>
          </cell>
          <cell r="E22">
            <v>859.99999999999898</v>
          </cell>
          <cell r="G22">
            <v>300</v>
          </cell>
          <cell r="H22">
            <v>3124</v>
          </cell>
          <cell r="I22">
            <v>3124</v>
          </cell>
          <cell r="J22">
            <v>100</v>
          </cell>
          <cell r="K22">
            <v>234</v>
          </cell>
          <cell r="L22">
            <v>2890</v>
          </cell>
          <cell r="M22">
            <v>7.4903969270166453</v>
          </cell>
          <cell r="N22">
            <v>7.4903969270166453</v>
          </cell>
          <cell r="O22">
            <v>1825</v>
          </cell>
          <cell r="P22">
            <v>205</v>
          </cell>
          <cell r="Q22">
            <v>0</v>
          </cell>
          <cell r="R22">
            <v>0</v>
          </cell>
          <cell r="X22">
            <v>0.34883720930232598</v>
          </cell>
          <cell r="Z22"/>
          <cell r="AA22" t="str">
            <v>Cat4</v>
          </cell>
          <cell r="AB22">
            <v>7.4903969270166459E-2</v>
          </cell>
          <cell r="AC22">
            <v>0.11232876712328767</v>
          </cell>
          <cell r="AD22">
            <v>0</v>
          </cell>
          <cell r="AE22">
            <v>0</v>
          </cell>
          <cell r="AF22">
            <v>1</v>
          </cell>
          <cell r="AG22">
            <v>0.5</v>
          </cell>
          <cell r="AH22" t="str">
            <v>Persistent</v>
          </cell>
          <cell r="AI22">
            <v>1</v>
          </cell>
          <cell r="AJ22">
            <v>1</v>
          </cell>
          <cell r="AK22">
            <v>9.3616368196727057E-2</v>
          </cell>
          <cell r="AL22">
            <v>0</v>
          </cell>
          <cell r="AM22">
            <v>1.1666666666666667</v>
          </cell>
          <cell r="AN22">
            <v>1.2602830348633938</v>
          </cell>
          <cell r="AO22">
            <v>9.3616368196727057E-2</v>
          </cell>
        </row>
        <row r="23">
          <cell r="B23">
            <v>1235</v>
          </cell>
          <cell r="C23" t="str">
            <v>Pentachlorophénol</v>
          </cell>
          <cell r="D23" t="str">
            <v>87-86-5</v>
          </cell>
          <cell r="E23">
            <v>25.899999999999899</v>
          </cell>
          <cell r="G23">
            <v>35</v>
          </cell>
          <cell r="H23">
            <v>1927</v>
          </cell>
          <cell r="I23">
            <v>925</v>
          </cell>
          <cell r="J23">
            <v>48.002075765438505</v>
          </cell>
          <cell r="K23">
            <v>2</v>
          </cell>
          <cell r="L23">
            <v>923</v>
          </cell>
          <cell r="M23">
            <v>0.10378827192527244</v>
          </cell>
          <cell r="N23">
            <v>0.21621621621621623</v>
          </cell>
          <cell r="O23">
            <v>614</v>
          </cell>
          <cell r="P23">
            <v>3</v>
          </cell>
          <cell r="Q23">
            <v>1</v>
          </cell>
          <cell r="R23">
            <v>0.16286644951140067</v>
          </cell>
          <cell r="X23">
            <v>1.3513513513513566</v>
          </cell>
          <cell r="AA23" t="str">
            <v>Cat4</v>
          </cell>
          <cell r="AB23">
            <v>2.1621621621621622E-3</v>
          </cell>
          <cell r="AC23">
            <v>4.8859934853420191E-3</v>
          </cell>
          <cell r="AD23">
            <v>0.1</v>
          </cell>
          <cell r="AE23">
            <v>1.6286644951140066E-3</v>
          </cell>
          <cell r="AF23">
            <v>1</v>
          </cell>
          <cell r="AG23">
            <v>0.5</v>
          </cell>
          <cell r="AH23" t="str">
            <v>Very persistent</v>
          </cell>
          <cell r="AI23">
            <v>1</v>
          </cell>
          <cell r="AJ23">
            <v>1</v>
          </cell>
          <cell r="AK23">
            <v>3.5240778237520904E-3</v>
          </cell>
          <cell r="AL23">
            <v>5.0814332247557006E-2</v>
          </cell>
          <cell r="AM23">
            <v>1.1666666666666667</v>
          </cell>
          <cell r="AN23">
            <v>1.2210050767379759</v>
          </cell>
          <cell r="AO23">
            <v>5.4338410071309094E-2</v>
          </cell>
        </row>
        <row r="24">
          <cell r="B24">
            <v>1618</v>
          </cell>
          <cell r="C24" t="str">
            <v>Méthyl-2-Naphtalène</v>
          </cell>
          <cell r="D24" t="str">
            <v>91-57-6</v>
          </cell>
          <cell r="E24">
            <v>495.65965344238202</v>
          </cell>
          <cell r="F24" t="str">
            <v>Indicatief MTR (opgelost)</v>
          </cell>
          <cell r="G24">
            <v>290.95</v>
          </cell>
          <cell r="H24">
            <v>1967</v>
          </cell>
          <cell r="I24">
            <v>1965</v>
          </cell>
          <cell r="J24">
            <v>99.898322318251147</v>
          </cell>
          <cell r="K24">
            <v>188</v>
          </cell>
          <cell r="L24">
            <v>1777</v>
          </cell>
          <cell r="M24">
            <v>9.557702084392476</v>
          </cell>
          <cell r="N24">
            <v>9.567430025445292</v>
          </cell>
          <cell r="O24">
            <v>1286</v>
          </cell>
          <cell r="P24">
            <v>162</v>
          </cell>
          <cell r="Q24">
            <v>3</v>
          </cell>
          <cell r="R24">
            <v>0.23328149300155523</v>
          </cell>
          <cell r="S24">
            <v>6</v>
          </cell>
          <cell r="T24">
            <v>1</v>
          </cell>
          <cell r="U24">
            <v>4</v>
          </cell>
          <cell r="V24">
            <v>101.94414893617</v>
          </cell>
          <cell r="W24">
            <v>28.303002544529299</v>
          </cell>
          <cell r="X24">
            <v>0.58699552803892174</v>
          </cell>
          <cell r="Z24"/>
          <cell r="AA24" t="str">
            <v>Cat4</v>
          </cell>
          <cell r="AB24">
            <v>9.5674300254452921E-2</v>
          </cell>
          <cell r="AC24">
            <v>0.12597200622083982</v>
          </cell>
          <cell r="AD24">
            <v>0</v>
          </cell>
          <cell r="AE24">
            <v>2.3328149300155523E-3</v>
          </cell>
          <cell r="AF24">
            <v>0</v>
          </cell>
          <cell r="AG24">
            <v>0.25</v>
          </cell>
          <cell r="AH24" t="str">
            <v>Not Persistent</v>
          </cell>
          <cell r="AI24">
            <v>0</v>
          </cell>
          <cell r="AJ24">
            <v>0</v>
          </cell>
          <cell r="AK24">
            <v>0.11082315323764637</v>
          </cell>
          <cell r="AL24">
            <v>1.1664074650077762E-3</v>
          </cell>
          <cell r="AM24">
            <v>8.3333333333333329E-2</v>
          </cell>
          <cell r="AN24">
            <v>0.19532289403598746</v>
          </cell>
          <cell r="AO24">
            <v>0.11198956070265415</v>
          </cell>
        </row>
        <row r="25">
          <cell r="B25">
            <v>1107</v>
          </cell>
          <cell r="C25" t="str">
            <v>Atrazine</v>
          </cell>
          <cell r="D25" t="str">
            <v>1912-24-9</v>
          </cell>
          <cell r="E25">
            <v>1.1199999999999899</v>
          </cell>
          <cell r="F25"/>
          <cell r="G25">
            <v>0.06</v>
          </cell>
          <cell r="H25">
            <v>984</v>
          </cell>
          <cell r="I25">
            <v>220</v>
          </cell>
          <cell r="J25">
            <v>22.357723577235774</v>
          </cell>
          <cell r="K25">
            <v>6</v>
          </cell>
          <cell r="L25">
            <v>214</v>
          </cell>
          <cell r="M25">
            <v>0.6097560975609756</v>
          </cell>
          <cell r="N25">
            <v>2.7272727272727271</v>
          </cell>
          <cell r="O25">
            <v>186</v>
          </cell>
          <cell r="P25">
            <v>6</v>
          </cell>
          <cell r="Q25">
            <v>0</v>
          </cell>
          <cell r="R25">
            <v>0</v>
          </cell>
          <cell r="U25"/>
          <cell r="V25"/>
          <cell r="W25"/>
          <cell r="X25">
            <v>5.3571428571429054E-2</v>
          </cell>
          <cell r="Z25"/>
          <cell r="AA25" t="str">
            <v>Cat4</v>
          </cell>
          <cell r="AB25">
            <v>2.7272727272727271E-2</v>
          </cell>
          <cell r="AC25">
            <v>3.2258064516129031E-2</v>
          </cell>
          <cell r="AD25">
            <v>0</v>
          </cell>
          <cell r="AE25">
            <v>0</v>
          </cell>
          <cell r="AF25">
            <v>1</v>
          </cell>
          <cell r="AG25">
            <v>0</v>
          </cell>
          <cell r="AH25" t="str">
            <v>Persistent</v>
          </cell>
          <cell r="AI25">
            <v>1</v>
          </cell>
          <cell r="AJ25">
            <v>0</v>
          </cell>
          <cell r="AK25">
            <v>2.976539589442815E-2</v>
          </cell>
          <cell r="AL25">
            <v>0</v>
          </cell>
          <cell r="AM25">
            <v>0.66666666666666663</v>
          </cell>
          <cell r="AN25">
            <v>0.6964320625610948</v>
          </cell>
          <cell r="AO25">
            <v>2.976539589442815E-2</v>
          </cell>
        </row>
        <row r="26">
          <cell r="B26">
            <v>1263</v>
          </cell>
          <cell r="C26" t="str">
            <v>Simazine</v>
          </cell>
          <cell r="D26" t="str">
            <v>122-34-9</v>
          </cell>
          <cell r="E26">
            <v>3.3999999999999897</v>
          </cell>
          <cell r="F26"/>
          <cell r="G26">
            <v>0.6</v>
          </cell>
          <cell r="H26">
            <v>967</v>
          </cell>
          <cell r="I26">
            <v>569</v>
          </cell>
          <cell r="J26">
            <v>58.841778697001033</v>
          </cell>
          <cell r="K26">
            <v>3</v>
          </cell>
          <cell r="L26">
            <v>566</v>
          </cell>
          <cell r="M26">
            <v>0.31023784901758017</v>
          </cell>
          <cell r="N26">
            <v>0.52724077328646746</v>
          </cell>
          <cell r="O26">
            <v>371</v>
          </cell>
          <cell r="P26">
            <v>3</v>
          </cell>
          <cell r="Q26">
            <v>0</v>
          </cell>
          <cell r="R26">
            <v>0</v>
          </cell>
          <cell r="U26"/>
          <cell r="V26"/>
          <cell r="W26"/>
          <cell r="X26">
            <v>0.17647058823529466</v>
          </cell>
          <cell r="Z26"/>
          <cell r="AA26" t="str">
            <v>Cat4</v>
          </cell>
          <cell r="AB26">
            <v>5.272407732864675E-3</v>
          </cell>
          <cell r="AC26">
            <v>8.0862533692722376E-3</v>
          </cell>
          <cell r="AD26">
            <v>0</v>
          </cell>
          <cell r="AE26">
            <v>0</v>
          </cell>
          <cell r="AF26">
            <v>1</v>
          </cell>
          <cell r="AG26">
            <v>0.5</v>
          </cell>
          <cell r="AH26" t="str">
            <v>Persistent</v>
          </cell>
          <cell r="AI26">
            <v>1</v>
          </cell>
          <cell r="AJ26">
            <v>0</v>
          </cell>
          <cell r="AK26">
            <v>6.6793305510684563E-3</v>
          </cell>
          <cell r="AL26">
            <v>0</v>
          </cell>
          <cell r="AM26">
            <v>0.83333333333333337</v>
          </cell>
          <cell r="AN26">
            <v>0.84001266388440188</v>
          </cell>
          <cell r="AO26">
            <v>6.6793305510684563E-3</v>
          </cell>
        </row>
        <row r="27">
          <cell r="B27">
            <v>6560</v>
          </cell>
          <cell r="C27" t="str">
            <v>Acide perfluorooctanesulfonique et ses dérivés (perfluoro-octanesulfonate PFOS)</v>
          </cell>
          <cell r="D27" t="str">
            <v>1763-23-1</v>
          </cell>
          <cell r="E27">
            <v>67</v>
          </cell>
          <cell r="F27"/>
          <cell r="G27">
            <v>9.1</v>
          </cell>
          <cell r="H27">
            <v>1126</v>
          </cell>
          <cell r="I27">
            <v>1045</v>
          </cell>
          <cell r="J27">
            <v>92.806394316163406</v>
          </cell>
          <cell r="K27">
            <v>4</v>
          </cell>
          <cell r="L27">
            <v>1041</v>
          </cell>
          <cell r="M27">
            <v>0.35523978685612789</v>
          </cell>
          <cell r="N27">
            <v>0.38277511961722488</v>
          </cell>
          <cell r="O27">
            <v>736</v>
          </cell>
          <cell r="P27">
            <v>5</v>
          </cell>
          <cell r="Q27">
            <v>0</v>
          </cell>
          <cell r="R27">
            <v>0</v>
          </cell>
          <cell r="S27"/>
          <cell r="T27"/>
          <cell r="U27"/>
          <cell r="V27"/>
          <cell r="W27"/>
          <cell r="X27">
            <v>0.13582089552238805</v>
          </cell>
          <cell r="Y27"/>
          <cell r="Z27"/>
          <cell r="AA27" t="str">
            <v>Cat4</v>
          </cell>
          <cell r="AB27">
            <v>3.8277511961722489E-3</v>
          </cell>
          <cell r="AC27">
            <v>6.793478260869565E-3</v>
          </cell>
          <cell r="AD27">
            <v>0</v>
          </cell>
          <cell r="AE27">
            <v>0</v>
          </cell>
          <cell r="AF27">
            <v>1</v>
          </cell>
          <cell r="AG27">
            <v>0.75</v>
          </cell>
          <cell r="AH27" t="str">
            <v>Very persistent</v>
          </cell>
          <cell r="AI27">
            <v>1</v>
          </cell>
          <cell r="AJ27">
            <v>1</v>
          </cell>
          <cell r="AK27">
            <v>5.3106147285209068E-3</v>
          </cell>
          <cell r="AL27">
            <v>0</v>
          </cell>
          <cell r="AM27">
            <v>1.25</v>
          </cell>
          <cell r="AN27">
            <v>1.2553106147285209</v>
          </cell>
          <cell r="AO27">
            <v>5.3106147285209068E-3</v>
          </cell>
        </row>
        <row r="28">
          <cell r="B28">
            <v>1161</v>
          </cell>
          <cell r="C28" t="str">
            <v>1,2-dichloroéthane</v>
          </cell>
          <cell r="D28" t="str">
            <v>107-06-2</v>
          </cell>
          <cell r="E28">
            <v>1350</v>
          </cell>
          <cell r="G28">
            <v>80.05</v>
          </cell>
          <cell r="H28">
            <v>1316</v>
          </cell>
          <cell r="I28">
            <v>1312</v>
          </cell>
          <cell r="J28">
            <v>99.696048632218847</v>
          </cell>
          <cell r="K28">
            <v>0</v>
          </cell>
          <cell r="L28">
            <v>1312</v>
          </cell>
          <cell r="M28">
            <v>0</v>
          </cell>
          <cell r="N28">
            <v>0</v>
          </cell>
          <cell r="O28">
            <v>980</v>
          </cell>
          <cell r="P28">
            <v>0</v>
          </cell>
          <cell r="Q28">
            <v>0</v>
          </cell>
          <cell r="R28">
            <v>0</v>
          </cell>
          <cell r="X28">
            <v>5.9296296296296291E-2</v>
          </cell>
          <cell r="AA28" t="str">
            <v>Cat4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0.75</v>
          </cell>
          <cell r="AH28" t="str">
            <v>Persistent</v>
          </cell>
          <cell r="AI28">
            <v>1</v>
          </cell>
          <cell r="AJ28">
            <v>0</v>
          </cell>
          <cell r="AK28">
            <v>0</v>
          </cell>
          <cell r="AL28">
            <v>0</v>
          </cell>
          <cell r="AM28">
            <v>0.58333333333333337</v>
          </cell>
          <cell r="AN28">
            <v>0.58333333333333337</v>
          </cell>
          <cell r="AO28">
            <v>0</v>
          </cell>
        </row>
        <row r="29">
          <cell r="B29">
            <v>1888</v>
          </cell>
          <cell r="C29" t="str">
            <v>Pentachlorobenzène</v>
          </cell>
          <cell r="D29" t="str">
            <v>608-93-5</v>
          </cell>
          <cell r="E29">
            <v>86.999999999999901</v>
          </cell>
          <cell r="G29">
            <v>13.599999999999994</v>
          </cell>
          <cell r="H29">
            <v>3584</v>
          </cell>
          <cell r="I29">
            <v>3530</v>
          </cell>
          <cell r="J29">
            <v>98.493303571428569</v>
          </cell>
          <cell r="K29">
            <v>71</v>
          </cell>
          <cell r="L29">
            <v>3459</v>
          </cell>
          <cell r="M29">
            <v>1.9810267857142858</v>
          </cell>
          <cell r="N29">
            <v>2.011331444759207</v>
          </cell>
          <cell r="O29">
            <v>2035</v>
          </cell>
          <cell r="P29">
            <v>65</v>
          </cell>
          <cell r="Q29">
            <v>1</v>
          </cell>
          <cell r="R29">
            <v>4.9140049140049137E-2</v>
          </cell>
          <cell r="X29">
            <v>0.15632183908045988</v>
          </cell>
          <cell r="Z29"/>
          <cell r="AA29" t="str">
            <v>Cat4</v>
          </cell>
          <cell r="AB29">
            <v>2.0113314447592071E-2</v>
          </cell>
          <cell r="AC29">
            <v>3.1941031941031942E-2</v>
          </cell>
          <cell r="AD29">
            <v>0</v>
          </cell>
          <cell r="AE29">
            <v>4.9140049140049139E-4</v>
          </cell>
          <cell r="AF29">
            <v>1</v>
          </cell>
          <cell r="AG29">
            <v>0</v>
          </cell>
          <cell r="AH29" t="str">
            <v>Very persistent</v>
          </cell>
          <cell r="AI29">
            <v>1</v>
          </cell>
          <cell r="AJ29">
            <v>1</v>
          </cell>
          <cell r="AK29">
            <v>2.6027173194312005E-2</v>
          </cell>
          <cell r="AL29">
            <v>2.4570024570024569E-4</v>
          </cell>
          <cell r="AM29">
            <v>1</v>
          </cell>
          <cell r="AN29">
            <v>1.0262728734400122</v>
          </cell>
          <cell r="AO29">
            <v>2.6272873440012251E-2</v>
          </cell>
        </row>
        <row r="30">
          <cell r="B30">
            <v>1278</v>
          </cell>
          <cell r="C30" t="str">
            <v>Toluene</v>
          </cell>
          <cell r="D30" t="str">
            <v>108-88-3</v>
          </cell>
          <cell r="E30">
            <v>128.072001974334</v>
          </cell>
          <cell r="F30" t="str">
            <v>AA-QSfreshwater, eco-EQS</v>
          </cell>
          <cell r="G30">
            <v>224.75</v>
          </cell>
          <cell r="H30">
            <v>1543</v>
          </cell>
          <cell r="I30">
            <v>1543</v>
          </cell>
          <cell r="J30">
            <v>100</v>
          </cell>
          <cell r="K30">
            <v>617</v>
          </cell>
          <cell r="L30">
            <v>926</v>
          </cell>
          <cell r="M30">
            <v>39.98703823720026</v>
          </cell>
          <cell r="N30">
            <v>39.98703823720026</v>
          </cell>
          <cell r="O30">
            <v>940</v>
          </cell>
          <cell r="P30">
            <v>446</v>
          </cell>
          <cell r="Q30">
            <v>39</v>
          </cell>
          <cell r="R30">
            <v>4.1489361702127656</v>
          </cell>
          <cell r="S30">
            <v>6</v>
          </cell>
          <cell r="T30">
            <v>5</v>
          </cell>
          <cell r="U30">
            <v>2</v>
          </cell>
          <cell r="V30">
            <v>66.018962722852507</v>
          </cell>
          <cell r="W30">
            <v>30.003694102397901</v>
          </cell>
          <cell r="X30">
            <v>1.7548722323013313</v>
          </cell>
          <cell r="Z30"/>
          <cell r="AA30" t="str">
            <v>Cat1AA</v>
          </cell>
          <cell r="AB30">
            <v>0.39987038237200262</v>
          </cell>
          <cell r="AC30">
            <v>0.474468085106383</v>
          </cell>
          <cell r="AD30">
            <v>0.1</v>
          </cell>
          <cell r="AE30">
            <v>4.1489361702127657E-2</v>
          </cell>
          <cell r="AF30">
            <v>0.75</v>
          </cell>
          <cell r="AG30">
            <v>0.5</v>
          </cell>
          <cell r="AH30" t="str">
            <v>Not Persistent</v>
          </cell>
          <cell r="AI30">
            <v>0</v>
          </cell>
          <cell r="AJ30">
            <v>0</v>
          </cell>
          <cell r="AK30">
            <v>0.43716923373919281</v>
          </cell>
          <cell r="AL30">
            <v>7.0744680851063835E-2</v>
          </cell>
          <cell r="AM30">
            <v>0.41666666666666669</v>
          </cell>
          <cell r="AN30">
            <v>0.92458058125692344</v>
          </cell>
          <cell r="AO30">
            <v>0.5079139145902567</v>
          </cell>
        </row>
        <row r="31">
          <cell r="B31">
            <v>1652</v>
          </cell>
          <cell r="C31" t="str">
            <v>Hexachlorobutadiène</v>
          </cell>
          <cell r="D31" t="str">
            <v>87-68-3</v>
          </cell>
          <cell r="E31">
            <v>106.99999999999901</v>
          </cell>
          <cell r="G31">
            <v>24</v>
          </cell>
          <cell r="H31">
            <v>1921</v>
          </cell>
          <cell r="I31">
            <v>1917</v>
          </cell>
          <cell r="J31">
            <v>99.791775117126491</v>
          </cell>
          <cell r="K31">
            <v>2</v>
          </cell>
          <cell r="L31">
            <v>1915</v>
          </cell>
          <cell r="M31">
            <v>0.10411244143675169</v>
          </cell>
          <cell r="N31">
            <v>0.10432968179447052</v>
          </cell>
          <cell r="O31">
            <v>1340</v>
          </cell>
          <cell r="P31">
            <v>3</v>
          </cell>
          <cell r="Q31">
            <v>0</v>
          </cell>
          <cell r="R31">
            <v>0</v>
          </cell>
          <cell r="X31">
            <v>0.22429906542056283</v>
          </cell>
          <cell r="Z31"/>
          <cell r="AA31" t="str">
            <v>Cat4</v>
          </cell>
          <cell r="AB31">
            <v>1.0432968179447052E-3</v>
          </cell>
          <cell r="AC31">
            <v>2.2388059701492539E-3</v>
          </cell>
          <cell r="AD31">
            <v>0</v>
          </cell>
          <cell r="AE31">
            <v>0</v>
          </cell>
          <cell r="AF31">
            <v>0</v>
          </cell>
          <cell r="AG31">
            <v>0.25</v>
          </cell>
          <cell r="AH31" t="str">
            <v>Very persistent</v>
          </cell>
          <cell r="AI31">
            <v>1</v>
          </cell>
          <cell r="AJ31">
            <v>1</v>
          </cell>
          <cell r="AK31">
            <v>1.6410513940469796E-3</v>
          </cell>
          <cell r="AL31">
            <v>0</v>
          </cell>
          <cell r="AM31">
            <v>0.75</v>
          </cell>
          <cell r="AN31">
            <v>0.75164105139404702</v>
          </cell>
          <cell r="AO31">
            <v>1.6410513940469796E-3</v>
          </cell>
        </row>
        <row r="32">
          <cell r="B32">
            <v>6598</v>
          </cell>
          <cell r="C32" t="str">
            <v>Nonylphénols (mélange linéaires ou ramifiés)</v>
          </cell>
          <cell r="D32" t="str">
            <v>25154-52-3</v>
          </cell>
          <cell r="E32">
            <v>38.999999999999901</v>
          </cell>
          <cell r="F32"/>
          <cell r="G32">
            <v>10</v>
          </cell>
          <cell r="H32">
            <v>619</v>
          </cell>
          <cell r="I32">
            <v>3</v>
          </cell>
          <cell r="J32">
            <v>0.48465266558966075</v>
          </cell>
          <cell r="K32">
            <v>0</v>
          </cell>
          <cell r="L32">
            <v>3</v>
          </cell>
          <cell r="M32">
            <v>0</v>
          </cell>
          <cell r="N32">
            <v>0</v>
          </cell>
          <cell r="O32">
            <v>4</v>
          </cell>
          <cell r="P32">
            <v>0</v>
          </cell>
          <cell r="Q32">
            <v>0</v>
          </cell>
          <cell r="R32">
            <v>0</v>
          </cell>
          <cell r="X32">
            <v>0.25641025641025705</v>
          </cell>
          <cell r="Z32"/>
          <cell r="AA32" t="str">
            <v>Cat4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</v>
          </cell>
          <cell r="AG32">
            <v>0.5</v>
          </cell>
          <cell r="AH32" t="str">
            <v>Persistent</v>
          </cell>
          <cell r="AI32">
            <v>1</v>
          </cell>
          <cell r="AJ32">
            <v>0</v>
          </cell>
          <cell r="AK32">
            <v>0</v>
          </cell>
          <cell r="AL32">
            <v>0</v>
          </cell>
          <cell r="AM32">
            <v>0.83333333333333337</v>
          </cell>
          <cell r="AN32">
            <v>0.83333333333333337</v>
          </cell>
          <cell r="AO32">
            <v>0</v>
          </cell>
        </row>
        <row r="33">
          <cell r="B33">
            <v>1135</v>
          </cell>
          <cell r="C33" t="str">
            <v>Trichlorométhane (chloroforme)</v>
          </cell>
          <cell r="D33" t="str">
            <v>67-66-3</v>
          </cell>
          <cell r="E33">
            <v>450</v>
          </cell>
          <cell r="G33">
            <v>41</v>
          </cell>
          <cell r="H33">
            <v>1316</v>
          </cell>
          <cell r="I33">
            <v>1312</v>
          </cell>
          <cell r="J33">
            <v>99.696048632218847</v>
          </cell>
          <cell r="K33">
            <v>5</v>
          </cell>
          <cell r="L33">
            <v>1307</v>
          </cell>
          <cell r="M33">
            <v>0.37993920972644379</v>
          </cell>
          <cell r="N33">
            <v>0.38109756097560976</v>
          </cell>
          <cell r="O33">
            <v>980</v>
          </cell>
          <cell r="P33">
            <v>6</v>
          </cell>
          <cell r="Q33">
            <v>0</v>
          </cell>
          <cell r="R33">
            <v>0</v>
          </cell>
          <cell r="X33">
            <v>9.1111111111111115E-2</v>
          </cell>
          <cell r="AA33" t="str">
            <v>Cat4</v>
          </cell>
          <cell r="AB33">
            <v>3.8109756097560975E-3</v>
          </cell>
          <cell r="AC33">
            <v>6.1224489795918364E-3</v>
          </cell>
          <cell r="AD33">
            <v>0</v>
          </cell>
          <cell r="AE33">
            <v>0</v>
          </cell>
          <cell r="AF33">
            <v>0.75</v>
          </cell>
          <cell r="AG33">
            <v>0.5</v>
          </cell>
          <cell r="AH33" t="str">
            <v>Not Persistent</v>
          </cell>
          <cell r="AI33">
            <v>0</v>
          </cell>
          <cell r="AJ33">
            <v>0</v>
          </cell>
          <cell r="AK33">
            <v>4.9667122946739674E-3</v>
          </cell>
          <cell r="AL33">
            <v>0</v>
          </cell>
          <cell r="AM33">
            <v>0.41666666666666669</v>
          </cell>
          <cell r="AN33">
            <v>0.42163337896134068</v>
          </cell>
          <cell r="AO33">
            <v>4.9667122946739674E-3</v>
          </cell>
        </row>
        <row r="34">
          <cell r="B34">
            <v>1289</v>
          </cell>
          <cell r="C34" t="str">
            <v>Trifluraline</v>
          </cell>
          <cell r="D34" t="str">
            <v>1582-09-8</v>
          </cell>
          <cell r="E34">
            <v>3140</v>
          </cell>
          <cell r="G34">
            <v>37.84999999999998</v>
          </cell>
          <cell r="H34">
            <v>2407</v>
          </cell>
          <cell r="I34">
            <v>2403</v>
          </cell>
          <cell r="J34">
            <v>99.833818030743657</v>
          </cell>
          <cell r="K34">
            <v>34</v>
          </cell>
          <cell r="L34">
            <v>2369</v>
          </cell>
          <cell r="M34">
            <v>1.4125467386788533</v>
          </cell>
          <cell r="N34">
            <v>1.4148980441115273</v>
          </cell>
          <cell r="O34">
            <v>1622</v>
          </cell>
          <cell r="P34">
            <v>32</v>
          </cell>
          <cell r="Q34">
            <v>0</v>
          </cell>
          <cell r="R34">
            <v>0</v>
          </cell>
          <cell r="X34">
            <v>1.2054140127388528E-2</v>
          </cell>
          <cell r="AA34" t="str">
            <v>Cat4</v>
          </cell>
          <cell r="AB34">
            <v>1.4148980441115273E-2</v>
          </cell>
          <cell r="AC34">
            <v>1.9728729963008632E-2</v>
          </cell>
          <cell r="AD34">
            <v>0</v>
          </cell>
          <cell r="AE34">
            <v>0</v>
          </cell>
          <cell r="AF34">
            <v>1</v>
          </cell>
          <cell r="AG34">
            <v>0.5</v>
          </cell>
          <cell r="AH34" t="str">
            <v>Very persistent</v>
          </cell>
          <cell r="AI34">
            <v>1</v>
          </cell>
          <cell r="AJ34">
            <v>1</v>
          </cell>
          <cell r="AK34">
            <v>1.6938855202061953E-2</v>
          </cell>
          <cell r="AL34">
            <v>0</v>
          </cell>
          <cell r="AM34">
            <v>1.1666666666666667</v>
          </cell>
          <cell r="AN34">
            <v>1.1836055218687287</v>
          </cell>
          <cell r="AO34">
            <v>1.6938855202061953E-2</v>
          </cell>
        </row>
        <row r="35">
          <cell r="B35">
            <v>1584</v>
          </cell>
          <cell r="C35" t="str">
            <v>Biphényle</v>
          </cell>
          <cell r="D35" t="str">
            <v>92-52-4</v>
          </cell>
          <cell r="E35">
            <v>318.19323065917899</v>
          </cell>
          <cell r="F35" t="str">
            <v>AA-QSwater_eco</v>
          </cell>
          <cell r="G35">
            <v>118.3</v>
          </cell>
          <cell r="H35">
            <v>2005</v>
          </cell>
          <cell r="I35">
            <v>2001</v>
          </cell>
          <cell r="J35">
            <v>99.800498753117211</v>
          </cell>
          <cell r="K35">
            <v>135</v>
          </cell>
          <cell r="L35">
            <v>1866</v>
          </cell>
          <cell r="M35">
            <v>6.7331670822942646</v>
          </cell>
          <cell r="N35">
            <v>6.746626686656672</v>
          </cell>
          <cell r="O35">
            <v>1320</v>
          </cell>
          <cell r="P35">
            <v>115</v>
          </cell>
          <cell r="Q35">
            <v>1</v>
          </cell>
          <cell r="R35">
            <v>7.575757575757576E-2</v>
          </cell>
          <cell r="S35">
            <v>6</v>
          </cell>
          <cell r="T35">
            <v>1</v>
          </cell>
          <cell r="U35">
            <v>0</v>
          </cell>
          <cell r="V35">
            <v>39.422962962962998</v>
          </cell>
          <cell r="W35">
            <v>12.3415292353823</v>
          </cell>
          <cell r="X35">
            <v>0.37178666483547129</v>
          </cell>
          <cell r="Z35"/>
          <cell r="AA35" t="str">
            <v>Cat4</v>
          </cell>
          <cell r="AB35">
            <v>6.7466266866566718E-2</v>
          </cell>
          <cell r="AC35">
            <v>8.7121212121212127E-2</v>
          </cell>
          <cell r="AD35">
            <v>0</v>
          </cell>
          <cell r="AE35">
            <v>7.5757575757575758E-4</v>
          </cell>
          <cell r="AF35">
            <v>0</v>
          </cell>
          <cell r="AG35">
            <v>0</v>
          </cell>
          <cell r="AH35" t="str">
            <v>Persistent</v>
          </cell>
          <cell r="AI35">
            <v>1</v>
          </cell>
          <cell r="AJ35">
            <v>0</v>
          </cell>
          <cell r="AK35">
            <v>7.729373949388943E-2</v>
          </cell>
          <cell r="AL35">
            <v>3.7878787878787879E-4</v>
          </cell>
          <cell r="AM35">
            <v>0.33333333333333331</v>
          </cell>
          <cell r="AN35">
            <v>0.41100586070601064</v>
          </cell>
          <cell r="AO35">
            <v>7.7672527372677311E-2</v>
          </cell>
        </row>
        <row r="36">
          <cell r="B36">
            <v>1113</v>
          </cell>
          <cell r="C36" t="str">
            <v>Bentazone</v>
          </cell>
          <cell r="D36" t="str">
            <v>25057-89-0</v>
          </cell>
          <cell r="E36">
            <v>118.99999999999899</v>
          </cell>
          <cell r="G36">
            <v>50</v>
          </cell>
          <cell r="H36">
            <v>228</v>
          </cell>
          <cell r="I36">
            <v>228</v>
          </cell>
          <cell r="J36">
            <v>100</v>
          </cell>
          <cell r="K36">
            <v>0</v>
          </cell>
          <cell r="L36">
            <v>228</v>
          </cell>
          <cell r="M36">
            <v>0</v>
          </cell>
          <cell r="N36">
            <v>0</v>
          </cell>
          <cell r="O36">
            <v>201</v>
          </cell>
          <cell r="P36">
            <v>0</v>
          </cell>
          <cell r="Q36">
            <v>0</v>
          </cell>
          <cell r="R36">
            <v>0</v>
          </cell>
          <cell r="X36">
            <v>0.42016806722689432</v>
          </cell>
          <cell r="Z36"/>
          <cell r="AA36" t="str">
            <v>Cat4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 t="str">
            <v>Persistent</v>
          </cell>
          <cell r="AI36">
            <v>1</v>
          </cell>
          <cell r="AJ36">
            <v>0</v>
          </cell>
          <cell r="AK36">
            <v>0</v>
          </cell>
          <cell r="AL36">
            <v>0</v>
          </cell>
          <cell r="AM36">
            <v>0.33333333333333331</v>
          </cell>
          <cell r="AN36">
            <v>0.33333333333333331</v>
          </cell>
          <cell r="AO36">
            <v>0</v>
          </cell>
        </row>
        <row r="37">
          <cell r="B37">
            <v>1209</v>
          </cell>
          <cell r="C37" t="str">
            <v>Linuron</v>
          </cell>
          <cell r="D37" t="str">
            <v>330-55-2</v>
          </cell>
          <cell r="E37">
            <v>12.999999999999901</v>
          </cell>
          <cell r="F37"/>
          <cell r="G37">
            <v>10</v>
          </cell>
          <cell r="H37">
            <v>1273</v>
          </cell>
          <cell r="I37">
            <v>1174</v>
          </cell>
          <cell r="J37">
            <v>92.223095051060483</v>
          </cell>
          <cell r="K37">
            <v>0</v>
          </cell>
          <cell r="L37">
            <v>1174</v>
          </cell>
          <cell r="M37">
            <v>0</v>
          </cell>
          <cell r="N37">
            <v>0</v>
          </cell>
          <cell r="O37">
            <v>886</v>
          </cell>
          <cell r="P37">
            <v>0</v>
          </cell>
          <cell r="Q37">
            <v>0</v>
          </cell>
          <cell r="R37">
            <v>0</v>
          </cell>
          <cell r="X37">
            <v>0.76923076923077516</v>
          </cell>
          <cell r="Z37"/>
          <cell r="AA37" t="str">
            <v>Cat4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1</v>
          </cell>
          <cell r="AG37">
            <v>0.75</v>
          </cell>
          <cell r="AH37" t="str">
            <v>Persistent</v>
          </cell>
          <cell r="AI37">
            <v>1</v>
          </cell>
          <cell r="AJ37">
            <v>0</v>
          </cell>
          <cell r="AK37">
            <v>0</v>
          </cell>
          <cell r="AL37">
            <v>0</v>
          </cell>
          <cell r="AM37">
            <v>0.91666666666666663</v>
          </cell>
          <cell r="AN37">
            <v>0.91666666666666663</v>
          </cell>
          <cell r="AO37">
            <v>0</v>
          </cell>
        </row>
        <row r="38">
          <cell r="B38">
            <v>1474</v>
          </cell>
          <cell r="C38" t="str">
            <v>CProphame</v>
          </cell>
          <cell r="D38" t="str">
            <v>101-21-3</v>
          </cell>
          <cell r="E38">
            <v>60</v>
          </cell>
          <cell r="G38">
            <v>2</v>
          </cell>
          <cell r="H38">
            <v>2314</v>
          </cell>
          <cell r="I38">
            <v>2252</v>
          </cell>
          <cell r="J38">
            <v>97.320656871218674</v>
          </cell>
          <cell r="K38">
            <v>2</v>
          </cell>
          <cell r="L38">
            <v>2250</v>
          </cell>
          <cell r="M38">
            <v>8.6430423509075191E-2</v>
          </cell>
          <cell r="N38">
            <v>8.8809946714031973E-2</v>
          </cell>
          <cell r="O38">
            <v>1342</v>
          </cell>
          <cell r="P38">
            <v>2</v>
          </cell>
          <cell r="Q38">
            <v>0</v>
          </cell>
          <cell r="R38">
            <v>0</v>
          </cell>
          <cell r="X38">
            <v>3.3333333333333333E-2</v>
          </cell>
          <cell r="AA38" t="str">
            <v>Cat4</v>
          </cell>
          <cell r="AB38">
            <v>8.8809946714031975E-4</v>
          </cell>
          <cell r="AC38">
            <v>1.4903129657228018E-3</v>
          </cell>
          <cell r="AD38">
            <v>0</v>
          </cell>
          <cell r="AE38">
            <v>0</v>
          </cell>
          <cell r="AF38">
            <v>0.75</v>
          </cell>
          <cell r="AG38">
            <v>0.5</v>
          </cell>
          <cell r="AH38" t="str">
            <v>Persistent</v>
          </cell>
          <cell r="AI38">
            <v>1</v>
          </cell>
          <cell r="AJ38">
            <v>0</v>
          </cell>
          <cell r="AK38">
            <v>1.1892062164315608E-3</v>
          </cell>
          <cell r="AL38">
            <v>0</v>
          </cell>
          <cell r="AM38">
            <v>0.75</v>
          </cell>
          <cell r="AN38">
            <v>0.75118920621643159</v>
          </cell>
          <cell r="AO38">
            <v>1.1892062164315608E-3</v>
          </cell>
        </row>
        <row r="39">
          <cell r="B39">
            <v>1866</v>
          </cell>
          <cell r="C39" t="str">
            <v>Chlordecone</v>
          </cell>
          <cell r="D39" t="str">
            <v>143-50-0</v>
          </cell>
          <cell r="E39">
            <v>179</v>
          </cell>
          <cell r="G39">
            <v>50</v>
          </cell>
          <cell r="H39">
            <v>339</v>
          </cell>
          <cell r="I39">
            <v>339</v>
          </cell>
          <cell r="J39">
            <v>100</v>
          </cell>
          <cell r="K39">
            <v>0</v>
          </cell>
          <cell r="L39">
            <v>339</v>
          </cell>
          <cell r="M39">
            <v>0</v>
          </cell>
          <cell r="N39">
            <v>0</v>
          </cell>
          <cell r="O39">
            <v>254</v>
          </cell>
          <cell r="P39">
            <v>0</v>
          </cell>
          <cell r="Q39">
            <v>0</v>
          </cell>
          <cell r="R39">
            <v>0</v>
          </cell>
          <cell r="X39">
            <v>0.27932960893854747</v>
          </cell>
          <cell r="AA39" t="str">
            <v>Cat4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1</v>
          </cell>
          <cell r="AG39">
            <v>0.5</v>
          </cell>
          <cell r="AH39" t="str">
            <v>Persistent</v>
          </cell>
          <cell r="AI39">
            <v>1</v>
          </cell>
          <cell r="AJ39">
            <v>1</v>
          </cell>
          <cell r="AK39">
            <v>0</v>
          </cell>
          <cell r="AL39">
            <v>0</v>
          </cell>
          <cell r="AM39">
            <v>1.1666666666666667</v>
          </cell>
          <cell r="AN39">
            <v>1.1666666666666667</v>
          </cell>
          <cell r="AO39">
            <v>0</v>
          </cell>
        </row>
        <row r="40">
          <cell r="B40">
            <v>1136</v>
          </cell>
          <cell r="C40" t="str">
            <v>Chlortoluron</v>
          </cell>
          <cell r="D40" t="str">
            <v>15545-48-9</v>
          </cell>
          <cell r="E40">
            <v>0.7</v>
          </cell>
          <cell r="G40" t="str">
            <v>/</v>
          </cell>
          <cell r="H40">
            <v>56</v>
          </cell>
          <cell r="I40">
            <v>0</v>
          </cell>
          <cell r="J40">
            <v>0</v>
          </cell>
          <cell r="K40" t="str">
            <v>/</v>
          </cell>
          <cell r="L40" t="str">
            <v>/</v>
          </cell>
          <cell r="M40" t="e">
            <v>#VALUE!</v>
          </cell>
          <cell r="N40" t="e">
            <v>#VALUE!</v>
          </cell>
          <cell r="O40">
            <v>37</v>
          </cell>
          <cell r="P40" t="str">
            <v>/</v>
          </cell>
          <cell r="Q40" t="str">
            <v>/</v>
          </cell>
          <cell r="R40" t="e">
            <v>#VALUE!</v>
          </cell>
          <cell r="X40" t="e">
            <v>#VALUE!</v>
          </cell>
          <cell r="AA40" t="e">
            <v>#VALUE!</v>
          </cell>
          <cell r="AB40" t="e">
            <v>#VALUE!</v>
          </cell>
          <cell r="AC40" t="e">
            <v>#VALUE!</v>
          </cell>
          <cell r="AD40" t="e">
            <v>#VALUE!</v>
          </cell>
          <cell r="AE40" t="e">
            <v>#VALUE!</v>
          </cell>
          <cell r="AF40">
            <v>0.75</v>
          </cell>
          <cell r="AG40">
            <v>0.5</v>
          </cell>
          <cell r="AH40" t="str">
            <v>Persistent</v>
          </cell>
          <cell r="AI40">
            <v>1</v>
          </cell>
          <cell r="AJ40">
            <v>0</v>
          </cell>
          <cell r="AK40" t="e">
            <v>#VALUE!</v>
          </cell>
          <cell r="AL40" t="e">
            <v>#VALUE!</v>
          </cell>
          <cell r="AM40">
            <v>0.75</v>
          </cell>
          <cell r="AN40" t="e">
            <v>#VALUE!</v>
          </cell>
          <cell r="AO40" t="e">
            <v>#VALUE!</v>
          </cell>
        </row>
        <row r="41">
          <cell r="B41">
            <v>1951</v>
          </cell>
          <cell r="C41" t="str">
            <v>Azoxystrobine</v>
          </cell>
          <cell r="D41" t="str">
            <v>131860-33-8</v>
          </cell>
          <cell r="E41">
            <v>16</v>
          </cell>
          <cell r="G41">
            <v>8</v>
          </cell>
          <cell r="H41">
            <v>1562</v>
          </cell>
          <cell r="I41">
            <v>1492</v>
          </cell>
          <cell r="J41">
            <v>95.518565941101159</v>
          </cell>
          <cell r="K41">
            <v>1</v>
          </cell>
          <cell r="L41">
            <v>1491</v>
          </cell>
          <cell r="M41">
            <v>6.4020486555697823E-2</v>
          </cell>
          <cell r="N41">
            <v>6.7024128686327081E-2</v>
          </cell>
          <cell r="O41">
            <v>876</v>
          </cell>
          <cell r="P41">
            <v>2</v>
          </cell>
          <cell r="Q41">
            <v>0</v>
          </cell>
          <cell r="R41">
            <v>0</v>
          </cell>
          <cell r="X41">
            <v>0.5</v>
          </cell>
          <cell r="AA41" t="str">
            <v>Cat4</v>
          </cell>
          <cell r="AB41">
            <v>6.7024128686327079E-4</v>
          </cell>
          <cell r="AC41">
            <v>2.2831050228310501E-3</v>
          </cell>
          <cell r="AD41">
            <v>0</v>
          </cell>
          <cell r="AE41">
            <v>0</v>
          </cell>
          <cell r="AF41">
            <v>0.5</v>
          </cell>
          <cell r="AG41">
            <v>0</v>
          </cell>
          <cell r="AH41" t="str">
            <v>Persistent</v>
          </cell>
          <cell r="AI41">
            <v>1</v>
          </cell>
          <cell r="AJ41">
            <v>0</v>
          </cell>
          <cell r="AK41">
            <v>1.4766731548471604E-3</v>
          </cell>
          <cell r="AL41">
            <v>0</v>
          </cell>
          <cell r="AM41">
            <v>0.5</v>
          </cell>
          <cell r="AN41">
            <v>0.50147667315484712</v>
          </cell>
          <cell r="AO41">
            <v>1.4766731548471604E-3</v>
          </cell>
        </row>
        <row r="42">
          <cell r="B42">
            <v>1212</v>
          </cell>
          <cell r="C42" t="str">
            <v>2,4-MCPA</v>
          </cell>
          <cell r="D42" t="str">
            <v>94-74-6</v>
          </cell>
          <cell r="E42">
            <v>1</v>
          </cell>
          <cell r="G42" t="str">
            <v>/</v>
          </cell>
          <cell r="H42">
            <v>849</v>
          </cell>
          <cell r="I42">
            <v>0</v>
          </cell>
          <cell r="J42">
            <v>0</v>
          </cell>
          <cell r="K42" t="str">
            <v>/</v>
          </cell>
          <cell r="L42" t="str">
            <v>/</v>
          </cell>
          <cell r="M42" t="e">
            <v>#VALUE!</v>
          </cell>
          <cell r="N42" t="e">
            <v>#VALUE!</v>
          </cell>
          <cell r="O42">
            <v>578</v>
          </cell>
          <cell r="P42" t="str">
            <v>/</v>
          </cell>
          <cell r="Q42" t="str">
            <v>/</v>
          </cell>
          <cell r="R42" t="e">
            <v>#VALUE!</v>
          </cell>
          <cell r="X42" t="e">
            <v>#VALUE!</v>
          </cell>
          <cell r="AA42" t="e">
            <v>#VALUE!</v>
          </cell>
          <cell r="AB42" t="e">
            <v>#VALUE!</v>
          </cell>
          <cell r="AC42" t="e">
            <v>#VALUE!</v>
          </cell>
          <cell r="AD42" t="e">
            <v>#VALUE!</v>
          </cell>
          <cell r="AE42" t="e">
            <v>#VALUE!</v>
          </cell>
          <cell r="AF42">
            <v>0</v>
          </cell>
          <cell r="AG42">
            <v>0</v>
          </cell>
          <cell r="AH42" t="str">
            <v>Persistent</v>
          </cell>
          <cell r="AI42">
            <v>1</v>
          </cell>
          <cell r="AJ42">
            <v>0</v>
          </cell>
          <cell r="AK42" t="e">
            <v>#VALUE!</v>
          </cell>
          <cell r="AL42" t="e">
            <v>#VALUE!</v>
          </cell>
          <cell r="AM42">
            <v>0.33333333333333331</v>
          </cell>
          <cell r="AN42" t="e">
            <v>#VALUE!</v>
          </cell>
          <cell r="AO42" t="e">
            <v>#VALUE!</v>
          </cell>
        </row>
        <row r="43">
          <cell r="B43">
            <v>1234</v>
          </cell>
          <cell r="C43" t="str">
            <v>Pendiméthaline</v>
          </cell>
          <cell r="D43" t="str">
            <v>40487-42-1</v>
          </cell>
          <cell r="E43">
            <v>55</v>
          </cell>
          <cell r="G43">
            <v>48</v>
          </cell>
          <cell r="H43">
            <v>3967</v>
          </cell>
          <cell r="I43">
            <v>3909</v>
          </cell>
          <cell r="J43">
            <v>98.537937988404337</v>
          </cell>
          <cell r="K43">
            <v>239</v>
          </cell>
          <cell r="L43">
            <v>3670</v>
          </cell>
          <cell r="M43">
            <v>6.0247038064028233</v>
          </cell>
          <cell r="N43">
            <v>6.1140956766436432</v>
          </cell>
          <cell r="O43">
            <v>2011</v>
          </cell>
          <cell r="P43">
            <v>182</v>
          </cell>
          <cell r="Q43">
            <v>5</v>
          </cell>
          <cell r="R43">
            <v>0.24863252113376427</v>
          </cell>
          <cell r="X43">
            <v>0.87272727272727268</v>
          </cell>
          <cell r="AA43" t="str">
            <v>Cat4</v>
          </cell>
          <cell r="AB43">
            <v>6.1140956766436431E-2</v>
          </cell>
          <cell r="AC43">
            <v>9.050223769269021E-2</v>
          </cell>
          <cell r="AD43">
            <v>0</v>
          </cell>
          <cell r="AE43">
            <v>2.4863252113376429E-3</v>
          </cell>
          <cell r="AF43">
            <v>0.75</v>
          </cell>
          <cell r="AG43">
            <v>0</v>
          </cell>
          <cell r="AH43" t="str">
            <v>Persistent</v>
          </cell>
          <cell r="AI43">
            <v>1</v>
          </cell>
          <cell r="AJ43">
            <v>1</v>
          </cell>
          <cell r="AK43">
            <v>7.5821597229563317E-2</v>
          </cell>
          <cell r="AL43">
            <v>1.2431626056688214E-3</v>
          </cell>
          <cell r="AM43">
            <v>0.91666666666666663</v>
          </cell>
          <cell r="AN43">
            <v>0.99373142650189883</v>
          </cell>
          <cell r="AO43">
            <v>7.7064759835232144E-2</v>
          </cell>
        </row>
        <row r="44">
          <cell r="B44">
            <v>1359</v>
          </cell>
          <cell r="C44" t="str">
            <v>Cyprodinil</v>
          </cell>
          <cell r="D44" t="str">
            <v>121552-61-2</v>
          </cell>
          <cell r="E44">
            <v>800</v>
          </cell>
          <cell r="G44">
            <v>10.899999999999999</v>
          </cell>
          <cell r="H44">
            <v>2314</v>
          </cell>
          <cell r="I44">
            <v>2286</v>
          </cell>
          <cell r="J44">
            <v>98.789974070872944</v>
          </cell>
          <cell r="K44">
            <v>74</v>
          </cell>
          <cell r="L44">
            <v>2212</v>
          </cell>
          <cell r="M44">
            <v>3.1979256698357821</v>
          </cell>
          <cell r="N44">
            <v>3.2370953630796149</v>
          </cell>
          <cell r="O44">
            <v>1342</v>
          </cell>
          <cell r="P44">
            <v>63</v>
          </cell>
          <cell r="Q44">
            <v>0</v>
          </cell>
          <cell r="R44">
            <v>0</v>
          </cell>
          <cell r="X44">
            <v>1.3624999999999998E-2</v>
          </cell>
          <cell r="AA44" t="str">
            <v>Cat4</v>
          </cell>
          <cell r="AB44">
            <v>3.2370953630796145E-2</v>
          </cell>
          <cell r="AC44">
            <v>4.6944858420268257E-2</v>
          </cell>
          <cell r="AD44">
            <v>0</v>
          </cell>
          <cell r="AE44">
            <v>0</v>
          </cell>
          <cell r="AF44">
            <v>0.5</v>
          </cell>
          <cell r="AG44">
            <v>0</v>
          </cell>
          <cell r="AH44" t="str">
            <v>Persistent</v>
          </cell>
          <cell r="AI44">
            <v>1</v>
          </cell>
          <cell r="AJ44">
            <v>0</v>
          </cell>
          <cell r="AK44">
            <v>3.9657906025532201E-2</v>
          </cell>
          <cell r="AL44">
            <v>0</v>
          </cell>
          <cell r="AM44">
            <v>0.5</v>
          </cell>
          <cell r="AN44">
            <v>0.53965790602553221</v>
          </cell>
          <cell r="AO44">
            <v>3.9657906025532201E-2</v>
          </cell>
        </row>
        <row r="45">
          <cell r="B45">
            <v>1383</v>
          </cell>
          <cell r="C45" t="str">
            <v>Zn</v>
          </cell>
          <cell r="D45" t="str">
            <v>7440-66-6</v>
          </cell>
          <cell r="E45">
            <v>37000</v>
          </cell>
          <cell r="G45">
            <v>402870.99999999965</v>
          </cell>
          <cell r="H45">
            <v>4746</v>
          </cell>
          <cell r="I45">
            <v>4568</v>
          </cell>
          <cell r="J45">
            <v>96.249473240623686</v>
          </cell>
          <cell r="K45">
            <v>4561</v>
          </cell>
          <cell r="L45">
            <v>7</v>
          </cell>
          <cell r="M45">
            <v>96.101980615254945</v>
          </cell>
          <cell r="N45">
            <v>99.84676007005254</v>
          </cell>
          <cell r="O45">
            <v>2290</v>
          </cell>
          <cell r="P45">
            <v>2230</v>
          </cell>
          <cell r="Q45">
            <v>1939</v>
          </cell>
          <cell r="R45">
            <v>84.672489082969435</v>
          </cell>
          <cell r="X45">
            <v>10.888405405405395</v>
          </cell>
          <cell r="AA45" t="str">
            <v>Cat1AA</v>
          </cell>
          <cell r="AB45">
            <v>0.99846760070052543</v>
          </cell>
          <cell r="AC45">
            <v>0.97379912663755464</v>
          </cell>
          <cell r="AD45">
            <v>0.5</v>
          </cell>
          <cell r="AE45">
            <v>0.84672489082969438</v>
          </cell>
          <cell r="AF45">
            <v>0</v>
          </cell>
          <cell r="AG45">
            <v>0</v>
          </cell>
          <cell r="AH45" t="str">
            <v>Inorganic</v>
          </cell>
          <cell r="AI45">
            <v>0</v>
          </cell>
          <cell r="AJ45">
            <v>0</v>
          </cell>
          <cell r="AK45">
            <v>0.98613336366904003</v>
          </cell>
          <cell r="AL45">
            <v>0.67336244541484724</v>
          </cell>
          <cell r="AM45">
            <v>0</v>
          </cell>
          <cell r="AN45">
            <v>1.6594958090838872</v>
          </cell>
          <cell r="AO45">
            <v>1.6594958090838872</v>
          </cell>
        </row>
        <row r="46">
          <cell r="B46">
            <v>1392</v>
          </cell>
          <cell r="C46" t="str">
            <v>Cu</v>
          </cell>
          <cell r="D46" t="str">
            <v>7440-50-8</v>
          </cell>
          <cell r="E46">
            <v>800</v>
          </cell>
          <cell r="G46">
            <v>62479.99999999984</v>
          </cell>
          <cell r="H46">
            <v>4735</v>
          </cell>
          <cell r="I46">
            <v>4557</v>
          </cell>
          <cell r="J46">
            <v>96.24076029567054</v>
          </cell>
          <cell r="K46">
            <v>4453</v>
          </cell>
          <cell r="L46">
            <v>104</v>
          </cell>
          <cell r="M46">
            <v>94.044350580781412</v>
          </cell>
          <cell r="N46">
            <v>97.717796796137804</v>
          </cell>
          <cell r="O46">
            <v>2280</v>
          </cell>
          <cell r="P46">
            <v>2195</v>
          </cell>
          <cell r="Q46">
            <v>2191</v>
          </cell>
          <cell r="R46">
            <v>96.096491228070178</v>
          </cell>
          <cell r="X46">
            <v>78.099999999999795</v>
          </cell>
          <cell r="AA46" t="str">
            <v>Cat1AA</v>
          </cell>
          <cell r="AB46">
            <v>0.97717796796137801</v>
          </cell>
          <cell r="AC46">
            <v>0.96271929824561409</v>
          </cell>
          <cell r="AD46">
            <v>0.5</v>
          </cell>
          <cell r="AE46">
            <v>0.9609649122807018</v>
          </cell>
          <cell r="AF46">
            <v>0</v>
          </cell>
          <cell r="AG46">
            <v>0</v>
          </cell>
          <cell r="AH46" t="str">
            <v>Inorganic</v>
          </cell>
          <cell r="AI46">
            <v>0</v>
          </cell>
          <cell r="AJ46">
            <v>0</v>
          </cell>
          <cell r="AK46">
            <v>0.96994863310349611</v>
          </cell>
          <cell r="AL46">
            <v>0.7304824561403509</v>
          </cell>
          <cell r="AM46">
            <v>0</v>
          </cell>
          <cell r="AN46">
            <v>1.700431089243847</v>
          </cell>
          <cell r="AO46">
            <v>1.700431089243847</v>
          </cell>
        </row>
        <row r="47">
          <cell r="B47">
            <v>1631</v>
          </cell>
          <cell r="C47" t="str">
            <v>1,2,4,5-Tetrachlorobenzène</v>
          </cell>
          <cell r="D47" t="str">
            <v>95-94-3</v>
          </cell>
          <cell r="E47">
            <v>37.410624621093802</v>
          </cell>
          <cell r="F47" t="str">
            <v>JG-MKN (totaal)</v>
          </cell>
          <cell r="G47">
            <v>50</v>
          </cell>
          <cell r="H47">
            <v>1985</v>
          </cell>
          <cell r="I47">
            <v>1973</v>
          </cell>
          <cell r="J47">
            <v>99.395465994962223</v>
          </cell>
          <cell r="K47">
            <v>2</v>
          </cell>
          <cell r="L47">
            <v>1971</v>
          </cell>
          <cell r="M47">
            <v>0.10075566750629723</v>
          </cell>
          <cell r="N47">
            <v>0.10136847440446022</v>
          </cell>
          <cell r="O47">
            <v>1318</v>
          </cell>
          <cell r="P47">
            <v>1</v>
          </cell>
          <cell r="Q47">
            <v>1</v>
          </cell>
          <cell r="R47">
            <v>7.5872534142640363E-2</v>
          </cell>
          <cell r="S47">
            <v>6</v>
          </cell>
          <cell r="T47">
            <v>1</v>
          </cell>
          <cell r="U47">
            <v>5</v>
          </cell>
          <cell r="V47">
            <v>47.5</v>
          </cell>
          <cell r="W47">
            <v>9.3476938672072993</v>
          </cell>
          <cell r="X47">
            <v>1.3365187164452672</v>
          </cell>
          <cell r="Z47"/>
          <cell r="AA47" t="str">
            <v>Cat4</v>
          </cell>
          <cell r="AB47">
            <v>1.0136847440446021E-3</v>
          </cell>
          <cell r="AC47">
            <v>7.5872534142640367E-4</v>
          </cell>
          <cell r="AD47">
            <v>0.1</v>
          </cell>
          <cell r="AE47">
            <v>7.5872534142640367E-4</v>
          </cell>
          <cell r="AF47">
            <v>0</v>
          </cell>
          <cell r="AG47">
            <v>0.25</v>
          </cell>
          <cell r="AH47" t="str">
            <v>Persistent</v>
          </cell>
          <cell r="AI47">
            <v>1</v>
          </cell>
          <cell r="AJ47">
            <v>1</v>
          </cell>
          <cell r="AK47">
            <v>8.862050427355029E-4</v>
          </cell>
          <cell r="AL47">
            <v>5.0379362670713204E-2</v>
          </cell>
          <cell r="AM47">
            <v>0.75</v>
          </cell>
          <cell r="AN47">
            <v>0.8012655677134487</v>
          </cell>
          <cell r="AO47">
            <v>5.1265567713448708E-2</v>
          </cell>
        </row>
        <row r="48">
          <cell r="B48">
            <v>1506</v>
          </cell>
          <cell r="C48" t="str">
            <v>Glyphosate</v>
          </cell>
          <cell r="D48" t="str">
            <v>1071-83-6</v>
          </cell>
          <cell r="E48">
            <v>1300</v>
          </cell>
          <cell r="G48">
            <v>470</v>
          </cell>
          <cell r="H48">
            <v>82</v>
          </cell>
          <cell r="I48">
            <v>82</v>
          </cell>
          <cell r="J48">
            <v>100</v>
          </cell>
          <cell r="K48">
            <v>25</v>
          </cell>
          <cell r="L48">
            <v>57</v>
          </cell>
          <cell r="M48">
            <v>30.487804878048781</v>
          </cell>
          <cell r="N48">
            <v>30.487804878048781</v>
          </cell>
          <cell r="O48">
            <v>52</v>
          </cell>
          <cell r="P48">
            <v>19</v>
          </cell>
          <cell r="Q48">
            <v>0</v>
          </cell>
          <cell r="R48">
            <v>0</v>
          </cell>
          <cell r="X48">
            <v>0.36153846153846153</v>
          </cell>
          <cell r="AA48" t="str">
            <v>Cat1AB</v>
          </cell>
          <cell r="AB48">
            <v>0.3048780487804878</v>
          </cell>
          <cell r="AC48">
            <v>0.36538461538461536</v>
          </cell>
          <cell r="AD48">
            <v>0</v>
          </cell>
          <cell r="AE48">
            <v>0</v>
          </cell>
          <cell r="AF48">
            <v>0.75</v>
          </cell>
          <cell r="AG48">
            <v>0</v>
          </cell>
          <cell r="AH48" t="str">
            <v>Persistent</v>
          </cell>
          <cell r="AI48">
            <v>1</v>
          </cell>
          <cell r="AJ48">
            <v>0</v>
          </cell>
          <cell r="AK48">
            <v>0.33513133208255158</v>
          </cell>
          <cell r="AL48">
            <v>0</v>
          </cell>
          <cell r="AM48">
            <v>0.58333333333333337</v>
          </cell>
          <cell r="AN48">
            <v>0.91846466541588501</v>
          </cell>
          <cell r="AO48">
            <v>0.33513133208255158</v>
          </cell>
        </row>
        <row r="49">
          <cell r="B49">
            <v>1667</v>
          </cell>
          <cell r="C49" t="str">
            <v>Oxadiazon</v>
          </cell>
          <cell r="D49" t="str">
            <v>19666-30-9</v>
          </cell>
          <cell r="E49">
            <v>0.4</v>
          </cell>
          <cell r="G49">
            <v>0.79099999999999882</v>
          </cell>
          <cell r="H49">
            <v>2339</v>
          </cell>
          <cell r="I49">
            <v>274</v>
          </cell>
          <cell r="J49">
            <v>11.714407866609662</v>
          </cell>
          <cell r="K49">
            <v>92</v>
          </cell>
          <cell r="L49">
            <v>182</v>
          </cell>
          <cell r="M49">
            <v>3.9333048311244121</v>
          </cell>
          <cell r="N49">
            <v>33.576642335766422</v>
          </cell>
          <cell r="O49">
            <v>1347</v>
          </cell>
          <cell r="P49">
            <v>79</v>
          </cell>
          <cell r="Q49">
            <v>10</v>
          </cell>
          <cell r="R49">
            <v>0.74239049740163321</v>
          </cell>
          <cell r="X49">
            <v>1.9774999999999969</v>
          </cell>
          <cell r="AA49" t="str">
            <v>Cat4</v>
          </cell>
          <cell r="AB49">
            <v>0.33576642335766421</v>
          </cell>
          <cell r="AC49">
            <v>5.8648849294729029E-2</v>
          </cell>
          <cell r="AD49">
            <v>0.1</v>
          </cell>
          <cell r="AE49">
            <v>7.4239049740163323E-3</v>
          </cell>
          <cell r="AF49">
            <v>0.5</v>
          </cell>
          <cell r="AG49">
            <v>0</v>
          </cell>
          <cell r="AH49" t="str">
            <v>Persistent</v>
          </cell>
          <cell r="AI49">
            <v>1</v>
          </cell>
          <cell r="AJ49">
            <v>1</v>
          </cell>
          <cell r="AK49">
            <v>0.19720763632619662</v>
          </cell>
          <cell r="AL49">
            <v>5.371195248700817E-2</v>
          </cell>
          <cell r="AM49">
            <v>0.83333333333333337</v>
          </cell>
          <cell r="AN49">
            <v>1.0842529221465382</v>
          </cell>
          <cell r="AO49">
            <v>0.25091958881320481</v>
          </cell>
        </row>
        <row r="50">
          <cell r="B50">
            <v>1670</v>
          </cell>
          <cell r="C50" t="str">
            <v>Métazachlore</v>
          </cell>
          <cell r="D50" t="str">
            <v>67129-08-2</v>
          </cell>
          <cell r="E50">
            <v>80</v>
          </cell>
          <cell r="G50">
            <v>7.9599999999999582</v>
          </cell>
          <cell r="H50">
            <v>1042</v>
          </cell>
          <cell r="I50">
            <v>1038</v>
          </cell>
          <cell r="J50">
            <v>99.616122840690977</v>
          </cell>
          <cell r="K50">
            <v>44</v>
          </cell>
          <cell r="L50">
            <v>994</v>
          </cell>
          <cell r="M50">
            <v>4.2226487523992322</v>
          </cell>
          <cell r="N50">
            <v>4.2389210019267827</v>
          </cell>
          <cell r="O50">
            <v>630</v>
          </cell>
          <cell r="P50">
            <v>37</v>
          </cell>
          <cell r="Q50">
            <v>0</v>
          </cell>
          <cell r="R50">
            <v>0</v>
          </cell>
          <cell r="X50">
            <v>9.9499999999999478E-2</v>
          </cell>
          <cell r="AA50" t="str">
            <v>Cat4</v>
          </cell>
          <cell r="AB50">
            <v>4.2389210019267827E-2</v>
          </cell>
          <cell r="AC50">
            <v>5.873015873015873E-2</v>
          </cell>
          <cell r="AD50">
            <v>0</v>
          </cell>
          <cell r="AE50">
            <v>0</v>
          </cell>
          <cell r="AF50">
            <v>0.75</v>
          </cell>
          <cell r="AG50">
            <v>0.5</v>
          </cell>
          <cell r="AH50" t="str">
            <v>Persistent</v>
          </cell>
          <cell r="AI50">
            <v>1</v>
          </cell>
          <cell r="AJ50">
            <v>0</v>
          </cell>
          <cell r="AK50">
            <v>5.0559684374713282E-2</v>
          </cell>
          <cell r="AL50">
            <v>0</v>
          </cell>
          <cell r="AM50">
            <v>0.75</v>
          </cell>
          <cell r="AN50">
            <v>0.80055968437471325</v>
          </cell>
          <cell r="AO50">
            <v>5.0559684374713282E-2</v>
          </cell>
        </row>
        <row r="51">
          <cell r="B51">
            <v>1780</v>
          </cell>
          <cell r="C51" t="str">
            <v>XYLENE</v>
          </cell>
          <cell r="D51" t="str">
            <v>1330-20-7</v>
          </cell>
          <cell r="E51">
            <v>6.0499999999999901</v>
          </cell>
          <cell r="G51">
            <v>230.77500000000001</v>
          </cell>
          <cell r="H51">
            <v>1970</v>
          </cell>
          <cell r="I51">
            <v>1378</v>
          </cell>
          <cell r="J51">
            <v>69.949238578680209</v>
          </cell>
          <cell r="K51">
            <v>31</v>
          </cell>
          <cell r="L51">
            <v>1347</v>
          </cell>
          <cell r="M51">
            <v>1.5736040609137056</v>
          </cell>
          <cell r="N51">
            <v>2.2496371552975325</v>
          </cell>
          <cell r="O51">
            <v>1065</v>
          </cell>
          <cell r="P51">
            <v>26</v>
          </cell>
          <cell r="Q51">
            <v>16</v>
          </cell>
          <cell r="R51">
            <v>1.5023474178403755</v>
          </cell>
          <cell r="X51">
            <v>38.144628099173616</v>
          </cell>
          <cell r="AA51" t="str">
            <v>Cat4</v>
          </cell>
          <cell r="AB51">
            <v>2.2496371552975326E-2</v>
          </cell>
          <cell r="AC51">
            <v>2.4413145539906103E-2</v>
          </cell>
          <cell r="AD51">
            <v>0.5</v>
          </cell>
          <cell r="AE51">
            <v>1.5023474178403756E-2</v>
          </cell>
          <cell r="AF51">
            <v>0.75</v>
          </cell>
          <cell r="AG51">
            <v>0</v>
          </cell>
          <cell r="AH51" t="str">
            <v>Not Persistent</v>
          </cell>
          <cell r="AI51">
            <v>0</v>
          </cell>
          <cell r="AJ51">
            <v>0</v>
          </cell>
          <cell r="AK51">
            <v>2.3454758546440715E-2</v>
          </cell>
          <cell r="AL51">
            <v>0.25751173708920189</v>
          </cell>
          <cell r="AM51">
            <v>0.25</v>
          </cell>
          <cell r="AN51">
            <v>0.53096649563564258</v>
          </cell>
          <cell r="AO51">
            <v>0.28096649563564258</v>
          </cell>
        </row>
        <row r="52">
          <cell r="B52">
            <v>1847</v>
          </cell>
          <cell r="C52" t="str">
            <v>Tributyl P</v>
          </cell>
          <cell r="D52" t="str">
            <v>126-73-8</v>
          </cell>
          <cell r="E52">
            <v>1681</v>
          </cell>
          <cell r="G52">
            <v>1207.5</v>
          </cell>
          <cell r="H52">
            <v>2926</v>
          </cell>
          <cell r="I52">
            <v>2870</v>
          </cell>
          <cell r="J52">
            <v>98.086124401913878</v>
          </cell>
          <cell r="K52">
            <v>253</v>
          </cell>
          <cell r="L52">
            <v>2617</v>
          </cell>
          <cell r="M52">
            <v>8.6466165413533833</v>
          </cell>
          <cell r="N52">
            <v>8.8153310104529616</v>
          </cell>
          <cell r="O52">
            <v>1657</v>
          </cell>
          <cell r="P52">
            <v>226</v>
          </cell>
          <cell r="Q52">
            <v>10</v>
          </cell>
          <cell r="R52">
            <v>0.6035003017501509</v>
          </cell>
          <cell r="X52">
            <v>0.71832242712671024</v>
          </cell>
          <cell r="AA52" t="str">
            <v>Cat4</v>
          </cell>
          <cell r="AB52">
            <v>8.815331010452962E-2</v>
          </cell>
          <cell r="AC52">
            <v>0.13639106819553409</v>
          </cell>
          <cell r="AD52">
            <v>0</v>
          </cell>
          <cell r="AE52">
            <v>6.0350030175015086E-3</v>
          </cell>
          <cell r="AF52">
            <v>0.5</v>
          </cell>
          <cell r="AG52">
            <v>0.5</v>
          </cell>
          <cell r="AH52" t="str">
            <v>Not Persistent</v>
          </cell>
          <cell r="AI52">
            <v>0</v>
          </cell>
          <cell r="AJ52">
            <v>0</v>
          </cell>
          <cell r="AK52">
            <v>0.11227218915003186</v>
          </cell>
          <cell r="AL52">
            <v>3.0175015087507543E-3</v>
          </cell>
          <cell r="AM52">
            <v>0.33333333333333331</v>
          </cell>
          <cell r="AN52">
            <v>0.44862302399211595</v>
          </cell>
          <cell r="AO52">
            <v>0.11528969065878261</v>
          </cell>
        </row>
        <row r="53">
          <cell r="B53">
            <v>2010</v>
          </cell>
          <cell r="C53" t="str">
            <v>1,2,3,4-Tetrachlorobenzene</v>
          </cell>
          <cell r="D53" t="str">
            <v>634-66-2</v>
          </cell>
          <cell r="E53">
            <v>305.15402473450803</v>
          </cell>
          <cell r="F53" t="str">
            <v>P-PNEC pred</v>
          </cell>
          <cell r="G53">
            <v>16</v>
          </cell>
          <cell r="H53">
            <v>1682</v>
          </cell>
          <cell r="I53">
            <v>1682</v>
          </cell>
          <cell r="J53">
            <v>100</v>
          </cell>
          <cell r="K53">
            <v>2</v>
          </cell>
          <cell r="L53">
            <v>1680</v>
          </cell>
          <cell r="M53">
            <v>0.11890606420927467</v>
          </cell>
          <cell r="N53">
            <v>0.11890606420927467</v>
          </cell>
          <cell r="O53">
            <v>1109</v>
          </cell>
          <cell r="P53">
            <v>1</v>
          </cell>
          <cell r="Q53">
            <v>0</v>
          </cell>
          <cell r="R53">
            <v>0</v>
          </cell>
          <cell r="S53">
            <v>6</v>
          </cell>
          <cell r="T53" t="str">
            <v>NA</v>
          </cell>
          <cell r="U53">
            <v>4</v>
          </cell>
          <cell r="V53">
            <v>13.5</v>
          </cell>
          <cell r="W53">
            <v>15.441795481569599</v>
          </cell>
          <cell r="X53">
            <v>5.2432538007389604E-2</v>
          </cell>
          <cell r="Z53"/>
          <cell r="AA53" t="str">
            <v>Cat4</v>
          </cell>
          <cell r="AB53">
            <v>1.1890606420927466E-3</v>
          </cell>
          <cell r="AC53">
            <v>9.0171325518485117E-4</v>
          </cell>
          <cell r="AD53">
            <v>0</v>
          </cell>
          <cell r="AE53">
            <v>0</v>
          </cell>
          <cell r="AF53">
            <v>0</v>
          </cell>
          <cell r="AG53">
            <v>0.25</v>
          </cell>
          <cell r="AH53" t="str">
            <v>Persistent</v>
          </cell>
          <cell r="AI53">
            <v>1</v>
          </cell>
          <cell r="AJ53">
            <v>1</v>
          </cell>
          <cell r="AK53">
            <v>1.045386948638799E-3</v>
          </cell>
          <cell r="AL53">
            <v>0</v>
          </cell>
          <cell r="AM53">
            <v>0.75</v>
          </cell>
          <cell r="AN53">
            <v>0.75104538694863876</v>
          </cell>
          <cell r="AO53">
            <v>1.045386948638799E-3</v>
          </cell>
        </row>
        <row r="54">
          <cell r="B54">
            <v>1882</v>
          </cell>
          <cell r="C54" t="str">
            <v>Nicosulfuron</v>
          </cell>
          <cell r="D54" t="str">
            <v>111991-09-4</v>
          </cell>
          <cell r="E54">
            <v>0.1</v>
          </cell>
          <cell r="G54" t="str">
            <v>/</v>
          </cell>
          <cell r="H54">
            <v>273</v>
          </cell>
          <cell r="I54">
            <v>0</v>
          </cell>
          <cell r="J54">
            <v>0</v>
          </cell>
          <cell r="K54" t="str">
            <v>/</v>
          </cell>
          <cell r="L54" t="str">
            <v>/</v>
          </cell>
          <cell r="M54" t="e">
            <v>#VALUE!</v>
          </cell>
          <cell r="N54" t="e">
            <v>#VALUE!</v>
          </cell>
          <cell r="O54">
            <v>214</v>
          </cell>
          <cell r="P54" t="str">
            <v>/</v>
          </cell>
          <cell r="Q54" t="str">
            <v>/</v>
          </cell>
          <cell r="R54" t="e">
            <v>#VALUE!</v>
          </cell>
          <cell r="X54" t="e">
            <v>#VALUE!</v>
          </cell>
          <cell r="AA54" t="e">
            <v>#VALUE!</v>
          </cell>
          <cell r="AB54" t="e">
            <v>#VALUE!</v>
          </cell>
          <cell r="AC54" t="e">
            <v>#VALUE!</v>
          </cell>
          <cell r="AD54" t="e">
            <v>#VALUE!</v>
          </cell>
          <cell r="AE54" t="e">
            <v>#VALUE!</v>
          </cell>
          <cell r="AF54">
            <v>0</v>
          </cell>
          <cell r="AG54">
            <v>0.25</v>
          </cell>
          <cell r="AH54" t="str">
            <v>Persistent</v>
          </cell>
          <cell r="AI54">
            <v>1</v>
          </cell>
          <cell r="AJ54">
            <v>0</v>
          </cell>
          <cell r="AK54" t="e">
            <v>#VALUE!</v>
          </cell>
          <cell r="AL54" t="e">
            <v>#VALUE!</v>
          </cell>
          <cell r="AM54">
            <v>0.41666666666666669</v>
          </cell>
          <cell r="AN54" t="e">
            <v>#VALUE!</v>
          </cell>
          <cell r="AO54" t="e">
            <v>#VALUE!</v>
          </cell>
        </row>
        <row r="55">
          <cell r="B55">
            <v>2536</v>
          </cell>
          <cell r="C55" t="str">
            <v>1,2,3,5-Tetrachlorobenzen</v>
          </cell>
          <cell r="D55" t="str">
            <v>634-90-2</v>
          </cell>
          <cell r="E55">
            <v>305.15402473450803</v>
          </cell>
          <cell r="F55" t="str">
            <v>P-PNEC pred</v>
          </cell>
          <cell r="G55">
            <v>90</v>
          </cell>
          <cell r="H55">
            <v>1681</v>
          </cell>
          <cell r="I55">
            <v>1679</v>
          </cell>
          <cell r="J55">
            <v>99.881023200475909</v>
          </cell>
          <cell r="K55">
            <v>1</v>
          </cell>
          <cell r="L55">
            <v>1678</v>
          </cell>
          <cell r="M55">
            <v>5.9488399762046403E-2</v>
          </cell>
          <cell r="N55">
            <v>5.9559261465157831E-2</v>
          </cell>
          <cell r="O55">
            <v>1108</v>
          </cell>
          <cell r="P55">
            <v>1</v>
          </cell>
          <cell r="Q55">
            <v>0</v>
          </cell>
          <cell r="R55">
            <v>0</v>
          </cell>
          <cell r="S55">
            <v>6</v>
          </cell>
          <cell r="T55" t="str">
            <v>NA</v>
          </cell>
          <cell r="U55">
            <v>1</v>
          </cell>
          <cell r="V55">
            <v>90</v>
          </cell>
          <cell r="W55">
            <v>14.221560452650399</v>
          </cell>
          <cell r="X55">
            <v>0.29493302629156654</v>
          </cell>
          <cell r="Y55"/>
          <cell r="Z55"/>
          <cell r="AA55" t="str">
            <v>Cat4</v>
          </cell>
          <cell r="AB55">
            <v>5.9559261465157826E-4</v>
          </cell>
          <cell r="AC55">
            <v>9.025270758122744E-4</v>
          </cell>
          <cell r="AD55">
            <v>0</v>
          </cell>
          <cell r="AE55">
            <v>0</v>
          </cell>
          <cell r="AF55">
            <v>0</v>
          </cell>
          <cell r="AG55">
            <v>0.25</v>
          </cell>
          <cell r="AH55" t="str">
            <v>Persistent</v>
          </cell>
          <cell r="AI55">
            <v>1</v>
          </cell>
          <cell r="AJ55">
            <v>1</v>
          </cell>
          <cell r="AK55">
            <v>7.4905984523192639E-4</v>
          </cell>
          <cell r="AL55">
            <v>0</v>
          </cell>
          <cell r="AM55">
            <v>0.75</v>
          </cell>
          <cell r="AN55">
            <v>0.75074905984523188</v>
          </cell>
          <cell r="AO55">
            <v>7.4905984523192639E-4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710EB-C3BC-4B26-B6BD-97C2EDF9C83E}">
  <dimension ref="A1:U148"/>
  <sheetViews>
    <sheetView tabSelected="1" zoomScale="70" zoomScaleNormal="70" workbookViewId="0">
      <pane xSplit="4" ySplit="12" topLeftCell="E16" activePane="bottomRight" state="frozen"/>
      <selection pane="topRight" activeCell="E1" sqref="E1"/>
      <selection pane="bottomLeft" activeCell="A3" sqref="A3"/>
      <selection pane="bottomRight" activeCell="A9" sqref="A9"/>
    </sheetView>
  </sheetViews>
  <sheetFormatPr baseColWidth="10" defaultColWidth="10.85546875" defaultRowHeight="15" x14ac:dyDescent="0.25"/>
  <cols>
    <col min="1" max="1" width="13.7109375" style="7" customWidth="1"/>
    <col min="2" max="2" width="18.140625" style="7" customWidth="1"/>
    <col min="3" max="3" width="10.85546875" style="7" customWidth="1"/>
    <col min="4" max="4" width="10.85546875" style="7"/>
    <col min="5" max="5" width="32.140625" style="7" customWidth="1"/>
    <col min="6" max="6" width="14.85546875" style="7" customWidth="1"/>
    <col min="7" max="7" width="14.5703125" style="7" customWidth="1"/>
    <col min="8" max="8" width="14.7109375" style="7" customWidth="1"/>
    <col min="9" max="10" width="14.7109375" style="8" customWidth="1"/>
    <col min="11" max="11" width="14.85546875" style="8" customWidth="1"/>
    <col min="12" max="12" width="15.140625" style="7" customWidth="1"/>
    <col min="13" max="13" width="16.140625" style="7" customWidth="1"/>
    <col min="14" max="15" width="24.7109375" style="7" customWidth="1"/>
    <col min="16" max="16" width="16.7109375" style="7" bestFit="1" customWidth="1"/>
    <col min="17" max="17" width="15.7109375" style="7" bestFit="1" customWidth="1"/>
    <col min="18" max="18" width="18.85546875" style="7" customWidth="1"/>
    <col min="19" max="20" width="24.7109375" style="7" customWidth="1"/>
    <col min="21" max="21" width="17.28515625" style="7" customWidth="1"/>
    <col min="22" max="16384" width="10.85546875" style="7"/>
  </cols>
  <sheetData>
    <row r="1" spans="1:21" ht="21" x14ac:dyDescent="0.25">
      <c r="E1" s="54"/>
    </row>
    <row r="10" spans="1:21" ht="15.75" thickBot="1" x14ac:dyDescent="0.3"/>
    <row r="11" spans="1:21" ht="36.75" customHeight="1" thickBot="1" x14ac:dyDescent="0.3">
      <c r="F11" s="55" t="s">
        <v>283</v>
      </c>
      <c r="G11" s="56"/>
      <c r="H11" s="57"/>
      <c r="I11" s="58" t="s">
        <v>282</v>
      </c>
      <c r="J11" s="59"/>
      <c r="K11" s="60"/>
      <c r="L11" s="61" t="s">
        <v>299</v>
      </c>
      <c r="M11" s="62"/>
      <c r="N11" s="63" t="s">
        <v>291</v>
      </c>
      <c r="O11" s="64"/>
      <c r="P11" s="36"/>
      <c r="Q11" s="36"/>
      <c r="R11" s="36"/>
      <c r="S11" s="65" t="s">
        <v>289</v>
      </c>
      <c r="T11" s="66"/>
    </row>
    <row r="12" spans="1:21" ht="75.75" customHeight="1" thickBot="1" x14ac:dyDescent="0.3">
      <c r="A12" s="43" t="s">
        <v>0</v>
      </c>
      <c r="B12" s="44" t="s">
        <v>1</v>
      </c>
      <c r="C12" s="44" t="s">
        <v>2</v>
      </c>
      <c r="D12" s="44" t="s">
        <v>3</v>
      </c>
      <c r="E12" s="45" t="s">
        <v>4</v>
      </c>
      <c r="F12" s="6" t="s">
        <v>284</v>
      </c>
      <c r="G12" s="2" t="s">
        <v>285</v>
      </c>
      <c r="H12" s="1" t="s">
        <v>286</v>
      </c>
      <c r="I12" s="3" t="s">
        <v>292</v>
      </c>
      <c r="J12" s="4" t="s">
        <v>287</v>
      </c>
      <c r="K12" s="5" t="s">
        <v>288</v>
      </c>
      <c r="L12" s="35" t="s">
        <v>303</v>
      </c>
      <c r="M12" s="37" t="s">
        <v>300</v>
      </c>
      <c r="N12" s="38" t="s">
        <v>291</v>
      </c>
      <c r="O12" s="39" t="s">
        <v>301</v>
      </c>
      <c r="P12" s="40" t="s">
        <v>294</v>
      </c>
      <c r="Q12" s="41" t="s">
        <v>295</v>
      </c>
      <c r="R12" s="42" t="s">
        <v>296</v>
      </c>
      <c r="S12" s="42" t="s">
        <v>289</v>
      </c>
      <c r="T12" s="42" t="s">
        <v>302</v>
      </c>
      <c r="U12" s="9" t="s">
        <v>293</v>
      </c>
    </row>
    <row r="13" spans="1:21" s="11" customFormat="1" ht="30" x14ac:dyDescent="0.25">
      <c r="A13" s="31" t="s">
        <v>290</v>
      </c>
      <c r="B13" s="32" t="s">
        <v>85</v>
      </c>
      <c r="C13" s="33">
        <v>1261</v>
      </c>
      <c r="D13" s="32" t="s">
        <v>222</v>
      </c>
      <c r="E13" s="34" t="s">
        <v>10</v>
      </c>
      <c r="F13" s="16">
        <v>0.33</v>
      </c>
      <c r="G13" s="17">
        <v>1</v>
      </c>
      <c r="H13" s="18">
        <f t="shared" ref="H13:H38" si="0">AVERAGE(F13,G13)</f>
        <v>0.66500000000000004</v>
      </c>
      <c r="I13" s="19">
        <v>1</v>
      </c>
      <c r="J13" s="17">
        <v>0.25</v>
      </c>
      <c r="K13" s="18">
        <f t="shared" ref="K13:K38" si="1">I13*J13</f>
        <v>0.25</v>
      </c>
      <c r="L13" s="29">
        <f t="shared" ref="L13:L38" si="2">AVERAGE(K13,H13)</f>
        <v>0.45750000000000002</v>
      </c>
      <c r="M13" s="30">
        <f t="shared" ref="M13:M70" si="3">L13*100/$U13</f>
        <v>13.585746102449887</v>
      </c>
      <c r="N13" s="29">
        <v>0.66</v>
      </c>
      <c r="O13" s="30">
        <f t="shared" ref="O13:O70" si="4">N13*100/$U13</f>
        <v>19.599109131403118</v>
      </c>
      <c r="P13" s="20">
        <v>1</v>
      </c>
      <c r="Q13" s="20">
        <v>0.75</v>
      </c>
      <c r="R13" s="20">
        <v>0.5</v>
      </c>
      <c r="S13" s="20">
        <v>2.25</v>
      </c>
      <c r="T13" s="21">
        <f t="shared" ref="T13:T69" si="5">S13*100/$U13</f>
        <v>66.815144766146986</v>
      </c>
      <c r="U13" s="10">
        <f>SUM(L13,N13,S13)</f>
        <v>3.3675000000000002</v>
      </c>
    </row>
    <row r="14" spans="1:21" s="11" customFormat="1" x14ac:dyDescent="0.25">
      <c r="A14" s="14" t="s">
        <v>290</v>
      </c>
      <c r="B14" s="12" t="s">
        <v>304</v>
      </c>
      <c r="C14" s="15">
        <v>1221</v>
      </c>
      <c r="D14" s="12" t="s">
        <v>305</v>
      </c>
      <c r="E14" s="13" t="s">
        <v>10</v>
      </c>
      <c r="F14" s="22">
        <v>1</v>
      </c>
      <c r="G14" s="17">
        <v>1</v>
      </c>
      <c r="H14" s="18">
        <f>AVERAGE(F14,G14)</f>
        <v>1</v>
      </c>
      <c r="I14" s="19">
        <v>1</v>
      </c>
      <c r="J14" s="17">
        <v>0.5</v>
      </c>
      <c r="K14" s="18">
        <f t="shared" si="1"/>
        <v>0.5</v>
      </c>
      <c r="L14" s="20">
        <f t="shared" si="2"/>
        <v>0.75</v>
      </c>
      <c r="M14" s="21">
        <f t="shared" ref="M14" si="6">L14*100/$U14</f>
        <v>25.695067140376654</v>
      </c>
      <c r="N14" s="20">
        <v>0.66</v>
      </c>
      <c r="O14" s="21">
        <f t="shared" ref="O14" si="7">N14*100/$U14</f>
        <v>22.611659083531457</v>
      </c>
      <c r="P14" s="20">
        <v>0.53864333993432367</v>
      </c>
      <c r="Q14" s="20">
        <v>0.38687150837988826</v>
      </c>
      <c r="R14" s="20">
        <v>0.58333333333333337</v>
      </c>
      <c r="S14" s="20">
        <v>1.5088481816475454</v>
      </c>
      <c r="T14" s="21">
        <f t="shared" ref="T14" si="8">S14*100/$U14</f>
        <v>51.693273776091878</v>
      </c>
      <c r="U14" s="10">
        <f>SUM(L14,N14,S14)</f>
        <v>2.9188481816475456</v>
      </c>
    </row>
    <row r="15" spans="1:21" s="11" customFormat="1" x14ac:dyDescent="0.25">
      <c r="A15" s="14" t="s">
        <v>290</v>
      </c>
      <c r="B15" s="12" t="s">
        <v>9</v>
      </c>
      <c r="C15" s="15">
        <v>1814</v>
      </c>
      <c r="D15" s="12" t="s">
        <v>155</v>
      </c>
      <c r="E15" s="13" t="s">
        <v>10</v>
      </c>
      <c r="F15" s="16">
        <v>1</v>
      </c>
      <c r="G15" s="12">
        <v>0.33</v>
      </c>
      <c r="H15" s="23">
        <f t="shared" si="0"/>
        <v>0.66500000000000004</v>
      </c>
      <c r="I15" s="14">
        <v>1</v>
      </c>
      <c r="J15" s="12">
        <v>0.5</v>
      </c>
      <c r="K15" s="23">
        <f t="shared" si="1"/>
        <v>0.5</v>
      </c>
      <c r="L15" s="24">
        <f t="shared" si="2"/>
        <v>0.58250000000000002</v>
      </c>
      <c r="M15" s="21">
        <f t="shared" si="3"/>
        <v>22.095792455543783</v>
      </c>
      <c r="N15" s="24">
        <v>0.66</v>
      </c>
      <c r="O15" s="21">
        <f t="shared" si="4"/>
        <v>25.035576001131155</v>
      </c>
      <c r="P15" s="20">
        <v>0.52520742876457416</v>
      </c>
      <c r="Q15" s="20">
        <v>0.28520775069916104</v>
      </c>
      <c r="R15" s="20">
        <v>0.58333333333333337</v>
      </c>
      <c r="S15" s="20">
        <v>1.3937485127970686</v>
      </c>
      <c r="T15" s="21">
        <f t="shared" si="5"/>
        <v>52.868631543325044</v>
      </c>
      <c r="U15" s="10">
        <f t="shared" ref="U15:U77" si="9">SUM(L15,N15,S15)</f>
        <v>2.636248512797069</v>
      </c>
    </row>
    <row r="16" spans="1:21" s="11" customFormat="1" x14ac:dyDescent="0.25">
      <c r="A16" s="14" t="s">
        <v>5</v>
      </c>
      <c r="B16" s="12" t="s">
        <v>12</v>
      </c>
      <c r="C16" s="15">
        <v>1136</v>
      </c>
      <c r="D16" s="12" t="s">
        <v>157</v>
      </c>
      <c r="E16" s="13" t="s">
        <v>10</v>
      </c>
      <c r="F16" s="16">
        <v>1</v>
      </c>
      <c r="G16" s="17">
        <v>0.11</v>
      </c>
      <c r="H16" s="18">
        <f t="shared" si="0"/>
        <v>0.55500000000000005</v>
      </c>
      <c r="I16" s="19">
        <v>1</v>
      </c>
      <c r="J16" s="17">
        <v>0.5</v>
      </c>
      <c r="K16" s="18">
        <f t="shared" si="1"/>
        <v>0.5</v>
      </c>
      <c r="L16" s="20">
        <f t="shared" si="2"/>
        <v>0.52750000000000008</v>
      </c>
      <c r="M16" s="21">
        <f t="shared" si="3"/>
        <v>20.230910292482996</v>
      </c>
      <c r="N16" s="20">
        <v>0.66</v>
      </c>
      <c r="O16" s="21">
        <f t="shared" si="4"/>
        <v>25.312608138462132</v>
      </c>
      <c r="P16" s="20">
        <v>0.3279704635621592</v>
      </c>
      <c r="Q16" s="20">
        <v>0.34192580469176215</v>
      </c>
      <c r="R16" s="20">
        <v>0.75</v>
      </c>
      <c r="S16" s="20">
        <v>1.4198962682539213</v>
      </c>
      <c r="T16" s="21">
        <f t="shared" si="5"/>
        <v>54.456481569054873</v>
      </c>
      <c r="U16" s="10">
        <f t="shared" si="9"/>
        <v>2.6073962682539213</v>
      </c>
    </row>
    <row r="17" spans="1:21" s="11" customFormat="1" ht="30" x14ac:dyDescent="0.25">
      <c r="A17" s="14" t="s">
        <v>102</v>
      </c>
      <c r="B17" s="12" t="s">
        <v>115</v>
      </c>
      <c r="C17" s="15">
        <v>6616</v>
      </c>
      <c r="D17" s="12" t="s">
        <v>247</v>
      </c>
      <c r="E17" s="13"/>
      <c r="F17" s="16">
        <v>0.33</v>
      </c>
      <c r="G17" s="17">
        <v>0.22</v>
      </c>
      <c r="H17" s="18">
        <f t="shared" si="0"/>
        <v>0.27500000000000002</v>
      </c>
      <c r="I17" s="19">
        <v>0.5</v>
      </c>
      <c r="J17" s="17">
        <v>0.5</v>
      </c>
      <c r="K17" s="18">
        <f t="shared" si="1"/>
        <v>0.25</v>
      </c>
      <c r="L17" s="20">
        <f t="shared" si="2"/>
        <v>0.26250000000000001</v>
      </c>
      <c r="M17" s="21">
        <f t="shared" si="3"/>
        <v>10.151135990865203</v>
      </c>
      <c r="N17" s="20">
        <v>1</v>
      </c>
      <c r="O17" s="21">
        <f t="shared" si="4"/>
        <v>38.670994250915058</v>
      </c>
      <c r="P17" s="20">
        <v>0.30572542264573443</v>
      </c>
      <c r="Q17" s="20">
        <v>0.101025390625</v>
      </c>
      <c r="R17" s="20">
        <v>0.91666666666666663</v>
      </c>
      <c r="S17" s="20">
        <v>1.323417479937401</v>
      </c>
      <c r="T17" s="21">
        <f t="shared" si="5"/>
        <v>51.177869758219735</v>
      </c>
      <c r="U17" s="10">
        <f t="shared" si="9"/>
        <v>2.5859174799374012</v>
      </c>
    </row>
    <row r="18" spans="1:21" s="11" customFormat="1" x14ac:dyDescent="0.25">
      <c r="A18" s="14" t="s">
        <v>5</v>
      </c>
      <c r="B18" s="12" t="s">
        <v>14</v>
      </c>
      <c r="C18" s="15">
        <v>1234</v>
      </c>
      <c r="D18" s="12" t="s">
        <v>159</v>
      </c>
      <c r="E18" s="13" t="s">
        <v>10</v>
      </c>
      <c r="F18" s="16">
        <v>1</v>
      </c>
      <c r="G18" s="17">
        <v>0.33</v>
      </c>
      <c r="H18" s="18">
        <f t="shared" si="0"/>
        <v>0.66500000000000004</v>
      </c>
      <c r="I18" s="19">
        <v>1</v>
      </c>
      <c r="J18" s="17">
        <v>0.5</v>
      </c>
      <c r="K18" s="18">
        <f t="shared" si="1"/>
        <v>0.5</v>
      </c>
      <c r="L18" s="20">
        <f t="shared" si="2"/>
        <v>0.58250000000000002</v>
      </c>
      <c r="M18" s="21">
        <f t="shared" si="3"/>
        <v>23.174827695794107</v>
      </c>
      <c r="N18" s="20">
        <v>0.66</v>
      </c>
      <c r="O18" s="21">
        <f t="shared" si="4"/>
        <v>26.258173869912639</v>
      </c>
      <c r="P18" s="20">
        <v>0.28359578831098453</v>
      </c>
      <c r="Q18" s="20">
        <v>7.07405908539053E-2</v>
      </c>
      <c r="R18" s="20">
        <v>0.91666666666666663</v>
      </c>
      <c r="S18" s="20">
        <v>1.2710030458315564</v>
      </c>
      <c r="T18" s="21">
        <f t="shared" si="5"/>
        <v>50.566998434293261</v>
      </c>
      <c r="U18" s="10">
        <f t="shared" si="9"/>
        <v>2.5135030458315564</v>
      </c>
    </row>
    <row r="19" spans="1:21" s="11" customFormat="1" x14ac:dyDescent="0.25">
      <c r="A19" s="14" t="s">
        <v>102</v>
      </c>
      <c r="B19" s="12" t="s">
        <v>133</v>
      </c>
      <c r="C19" s="15">
        <v>1115</v>
      </c>
      <c r="D19" s="12" t="s">
        <v>264</v>
      </c>
      <c r="E19" s="13"/>
      <c r="F19" s="16">
        <v>0.66</v>
      </c>
      <c r="G19" s="17">
        <v>0.22</v>
      </c>
      <c r="H19" s="18">
        <f t="shared" si="0"/>
        <v>0.44</v>
      </c>
      <c r="I19" s="19">
        <v>0.5</v>
      </c>
      <c r="J19" s="17">
        <v>0.5</v>
      </c>
      <c r="K19" s="18">
        <f t="shared" si="1"/>
        <v>0.25</v>
      </c>
      <c r="L19" s="20">
        <f t="shared" si="2"/>
        <v>0.34499999999999997</v>
      </c>
      <c r="M19" s="21">
        <f t="shared" si="3"/>
        <v>13.742383908806856</v>
      </c>
      <c r="N19" s="20">
        <v>0.33</v>
      </c>
      <c r="O19" s="21">
        <f t="shared" si="4"/>
        <v>13.144888956250036</v>
      </c>
      <c r="P19" s="20">
        <v>0.51038399271141555</v>
      </c>
      <c r="Q19" s="20">
        <v>7.5097465886939579E-2</v>
      </c>
      <c r="R19" s="20">
        <v>1.25</v>
      </c>
      <c r="S19" s="20">
        <v>1.835481458598355</v>
      </c>
      <c r="T19" s="21">
        <f t="shared" si="5"/>
        <v>73.1127271349431</v>
      </c>
      <c r="U19" s="10">
        <f t="shared" si="9"/>
        <v>2.5104814585983553</v>
      </c>
    </row>
    <row r="20" spans="1:21" s="11" customFormat="1" x14ac:dyDescent="0.25">
      <c r="A20" s="14" t="s">
        <v>5</v>
      </c>
      <c r="B20" s="12" t="s">
        <v>20</v>
      </c>
      <c r="C20" s="15">
        <v>1506</v>
      </c>
      <c r="D20" s="12" t="s">
        <v>164</v>
      </c>
      <c r="E20" s="13" t="s">
        <v>10</v>
      </c>
      <c r="F20" s="16">
        <v>0.66</v>
      </c>
      <c r="G20" s="17">
        <v>1</v>
      </c>
      <c r="H20" s="18">
        <f t="shared" si="0"/>
        <v>0.83000000000000007</v>
      </c>
      <c r="I20" s="19">
        <v>1</v>
      </c>
      <c r="J20" s="17">
        <v>0.5</v>
      </c>
      <c r="K20" s="18">
        <f t="shared" si="1"/>
        <v>0.5</v>
      </c>
      <c r="L20" s="20">
        <f t="shared" si="2"/>
        <v>0.66500000000000004</v>
      </c>
      <c r="M20" s="21">
        <f t="shared" si="3"/>
        <v>26.644291586505037</v>
      </c>
      <c r="N20" s="20">
        <v>0.66</v>
      </c>
      <c r="O20" s="21">
        <f t="shared" si="4"/>
        <v>26.443958567057631</v>
      </c>
      <c r="P20" s="20">
        <v>0.5866926616057051</v>
      </c>
      <c r="Q20" s="20">
        <v>8.1818181818181816E-4</v>
      </c>
      <c r="R20" s="20">
        <v>0.58333333333333337</v>
      </c>
      <c r="S20" s="20">
        <v>1.1708441767572202</v>
      </c>
      <c r="T20" s="21">
        <f t="shared" si="5"/>
        <v>46.911749846437324</v>
      </c>
      <c r="U20" s="10">
        <f t="shared" si="9"/>
        <v>2.4958441767572204</v>
      </c>
    </row>
    <row r="21" spans="1:21" s="11" customFormat="1" x14ac:dyDescent="0.25">
      <c r="A21" s="14" t="s">
        <v>102</v>
      </c>
      <c r="B21" s="12" t="s">
        <v>118</v>
      </c>
      <c r="C21" s="15">
        <v>1191</v>
      </c>
      <c r="D21" s="12" t="s">
        <v>250</v>
      </c>
      <c r="E21" s="13"/>
      <c r="F21" s="16">
        <v>0.33</v>
      </c>
      <c r="G21" s="17">
        <v>0.66</v>
      </c>
      <c r="H21" s="18">
        <f t="shared" si="0"/>
        <v>0.495</v>
      </c>
      <c r="I21" s="19">
        <v>1</v>
      </c>
      <c r="J21" s="17">
        <v>0.5</v>
      </c>
      <c r="K21" s="18">
        <f t="shared" si="1"/>
        <v>0.5</v>
      </c>
      <c r="L21" s="20">
        <f t="shared" si="2"/>
        <v>0.4975</v>
      </c>
      <c r="M21" s="21">
        <f t="shared" si="3"/>
        <v>20.258793230615279</v>
      </c>
      <c r="N21" s="20">
        <v>0.66</v>
      </c>
      <c r="O21" s="21">
        <f t="shared" si="4"/>
        <v>26.875986999409214</v>
      </c>
      <c r="P21" s="20">
        <v>0.48205254092685412</v>
      </c>
      <c r="Q21" s="20">
        <v>6.6171224732461356E-2</v>
      </c>
      <c r="R21" s="20">
        <v>0.75</v>
      </c>
      <c r="S21" s="20">
        <v>1.2982237656593156</v>
      </c>
      <c r="T21" s="21">
        <f t="shared" si="5"/>
        <v>52.865219769975518</v>
      </c>
      <c r="U21" s="10">
        <f t="shared" si="9"/>
        <v>2.4557237656593154</v>
      </c>
    </row>
    <row r="22" spans="1:21" s="11" customFormat="1" ht="30" x14ac:dyDescent="0.25">
      <c r="A22" s="14" t="s">
        <v>102</v>
      </c>
      <c r="B22" s="12" t="s">
        <v>126</v>
      </c>
      <c r="C22" s="15">
        <v>1386</v>
      </c>
      <c r="D22" s="12" t="s">
        <v>258</v>
      </c>
      <c r="E22" s="13"/>
      <c r="F22" s="16">
        <v>1</v>
      </c>
      <c r="G22" s="17">
        <v>0.53</v>
      </c>
      <c r="H22" s="18">
        <f t="shared" si="0"/>
        <v>0.76500000000000001</v>
      </c>
      <c r="I22" s="19">
        <v>0.5</v>
      </c>
      <c r="J22" s="17">
        <v>0.75</v>
      </c>
      <c r="K22" s="18">
        <f t="shared" si="1"/>
        <v>0.375</v>
      </c>
      <c r="L22" s="20">
        <f t="shared" si="2"/>
        <v>0.57000000000000006</v>
      </c>
      <c r="M22" s="21">
        <f t="shared" si="3"/>
        <v>24.079659231090005</v>
      </c>
      <c r="N22" s="20">
        <v>0.66</v>
      </c>
      <c r="O22" s="21">
        <f t="shared" si="4"/>
        <v>27.88171068863053</v>
      </c>
      <c r="P22" s="20">
        <v>0.74107067684755235</v>
      </c>
      <c r="Q22" s="20">
        <v>0.2294057897409853</v>
      </c>
      <c r="R22" s="20">
        <v>0.16666666666666666</v>
      </c>
      <c r="S22" s="20">
        <v>1.1371431332552044</v>
      </c>
      <c r="T22" s="21">
        <f t="shared" si="5"/>
        <v>48.038630080279461</v>
      </c>
      <c r="U22" s="10">
        <f t="shared" si="9"/>
        <v>2.3671431332552046</v>
      </c>
    </row>
    <row r="23" spans="1:21" s="11" customFormat="1" ht="30" x14ac:dyDescent="0.25">
      <c r="A23" s="14" t="s">
        <v>102</v>
      </c>
      <c r="B23" s="12" t="s">
        <v>123</v>
      </c>
      <c r="C23" s="15">
        <v>1382</v>
      </c>
      <c r="D23" s="12" t="s">
        <v>255</v>
      </c>
      <c r="E23" s="13"/>
      <c r="F23" s="16">
        <v>0.66</v>
      </c>
      <c r="G23" s="17">
        <v>0.2475</v>
      </c>
      <c r="H23" s="18">
        <f t="shared" si="0"/>
        <v>0.45374999999999999</v>
      </c>
      <c r="I23" s="19">
        <v>0.5</v>
      </c>
      <c r="J23" s="17">
        <v>1</v>
      </c>
      <c r="K23" s="18">
        <f t="shared" si="1"/>
        <v>0.5</v>
      </c>
      <c r="L23" s="20">
        <f t="shared" si="2"/>
        <v>0.47687499999999999</v>
      </c>
      <c r="M23" s="21">
        <f t="shared" si="3"/>
        <v>20.220950662483535</v>
      </c>
      <c r="N23" s="20">
        <v>0.66</v>
      </c>
      <c r="O23" s="21">
        <f t="shared" si="4"/>
        <v>27.986007732087305</v>
      </c>
      <c r="P23" s="20">
        <v>0.56440012429928854</v>
      </c>
      <c r="Q23" s="20">
        <v>7.371290895257418E-2</v>
      </c>
      <c r="R23" s="20">
        <v>0.58333333333333337</v>
      </c>
      <c r="S23" s="20">
        <v>1.2214463665851962</v>
      </c>
      <c r="T23" s="21">
        <f t="shared" si="5"/>
        <v>51.793041605429167</v>
      </c>
      <c r="U23" s="10">
        <f t="shared" si="9"/>
        <v>2.3583213665851961</v>
      </c>
    </row>
    <row r="24" spans="1:21" s="11" customFormat="1" x14ac:dyDescent="0.25">
      <c r="A24" s="14" t="s">
        <v>5</v>
      </c>
      <c r="B24" s="12" t="s">
        <v>8</v>
      </c>
      <c r="C24" s="15">
        <v>1383</v>
      </c>
      <c r="D24" s="12" t="s">
        <v>154</v>
      </c>
      <c r="E24" s="13"/>
      <c r="F24" s="16">
        <v>0.66</v>
      </c>
      <c r="G24" s="17">
        <v>0.51942857142857146</v>
      </c>
      <c r="H24" s="18">
        <f t="shared" si="0"/>
        <v>0.58971428571428575</v>
      </c>
      <c r="I24" s="19">
        <v>0.75</v>
      </c>
      <c r="J24" s="17">
        <v>1</v>
      </c>
      <c r="K24" s="18">
        <f t="shared" si="1"/>
        <v>0.75</v>
      </c>
      <c r="L24" s="20">
        <f t="shared" si="2"/>
        <v>0.66985714285714293</v>
      </c>
      <c r="M24" s="21">
        <f t="shared" si="3"/>
        <v>28.481924276011203</v>
      </c>
      <c r="N24" s="20">
        <v>0.66</v>
      </c>
      <c r="O24" s="21">
        <f t="shared" si="4"/>
        <v>28.062804469006558</v>
      </c>
      <c r="P24" s="20">
        <v>0.80505129828372346</v>
      </c>
      <c r="Q24" s="20">
        <v>0.21695913762847829</v>
      </c>
      <c r="R24" s="20">
        <v>0</v>
      </c>
      <c r="S24" s="20">
        <v>1.0220104359122018</v>
      </c>
      <c r="T24" s="21">
        <f t="shared" si="5"/>
        <v>43.455271254982229</v>
      </c>
      <c r="U24" s="10">
        <f t="shared" si="9"/>
        <v>2.3518675787693448</v>
      </c>
    </row>
    <row r="25" spans="1:21" s="11" customFormat="1" x14ac:dyDescent="0.25">
      <c r="A25" s="14" t="s">
        <v>290</v>
      </c>
      <c r="B25" s="12" t="s">
        <v>53</v>
      </c>
      <c r="C25" s="15">
        <v>1414</v>
      </c>
      <c r="D25" s="12" t="s">
        <v>192</v>
      </c>
      <c r="E25" s="13" t="s">
        <v>10</v>
      </c>
      <c r="F25" s="16">
        <v>1</v>
      </c>
      <c r="G25" s="17">
        <v>0.11</v>
      </c>
      <c r="H25" s="18">
        <f t="shared" si="0"/>
        <v>0.55500000000000005</v>
      </c>
      <c r="I25" s="19">
        <v>1</v>
      </c>
      <c r="J25" s="17">
        <v>0.5</v>
      </c>
      <c r="K25" s="18">
        <f t="shared" si="1"/>
        <v>0.5</v>
      </c>
      <c r="L25" s="20">
        <f t="shared" si="2"/>
        <v>0.52750000000000008</v>
      </c>
      <c r="M25" s="21">
        <f t="shared" si="3"/>
        <v>22.433337509154743</v>
      </c>
      <c r="N25" s="20">
        <v>0.66</v>
      </c>
      <c r="O25" s="21">
        <f t="shared" si="4"/>
        <v>28.068251670222043</v>
      </c>
      <c r="P25" s="20">
        <v>0.32987900684295324</v>
      </c>
      <c r="Q25" s="20">
        <v>6.9881201956673662E-4</v>
      </c>
      <c r="R25" s="20">
        <v>0.83333333333333337</v>
      </c>
      <c r="S25" s="20">
        <v>1.1639111521958534</v>
      </c>
      <c r="T25" s="21">
        <f t="shared" si="5"/>
        <v>49.498410820623221</v>
      </c>
      <c r="U25" s="10">
        <f t="shared" si="9"/>
        <v>2.3514111521958534</v>
      </c>
    </row>
    <row r="26" spans="1:21" s="11" customFormat="1" ht="30" x14ac:dyDescent="0.25">
      <c r="A26" s="14" t="s">
        <v>5</v>
      </c>
      <c r="B26" s="12" t="s">
        <v>24</v>
      </c>
      <c r="C26" s="15">
        <v>1694</v>
      </c>
      <c r="D26" s="12" t="s">
        <v>168</v>
      </c>
      <c r="E26" s="13" t="s">
        <v>25</v>
      </c>
      <c r="F26" s="16">
        <v>0.66</v>
      </c>
      <c r="G26" s="17">
        <v>0.33</v>
      </c>
      <c r="H26" s="18">
        <f t="shared" si="0"/>
        <v>0.495</v>
      </c>
      <c r="I26" s="19">
        <v>1</v>
      </c>
      <c r="J26" s="17">
        <v>0.5</v>
      </c>
      <c r="K26" s="18">
        <f t="shared" si="1"/>
        <v>0.5</v>
      </c>
      <c r="L26" s="20">
        <f t="shared" si="2"/>
        <v>0.4975</v>
      </c>
      <c r="M26" s="21">
        <f t="shared" si="3"/>
        <v>21.665721556060781</v>
      </c>
      <c r="N26" s="20">
        <v>0.66</v>
      </c>
      <c r="O26" s="21">
        <f t="shared" si="4"/>
        <v>28.74246477788968</v>
      </c>
      <c r="P26" s="20">
        <v>0.30293162835647275</v>
      </c>
      <c r="Q26" s="20">
        <v>2.4890481879729191E-3</v>
      </c>
      <c r="R26" s="20">
        <v>0.83333333333333337</v>
      </c>
      <c r="S26" s="20">
        <v>1.1387540098777791</v>
      </c>
      <c r="T26" s="21">
        <f t="shared" si="5"/>
        <v>49.591813666049546</v>
      </c>
      <c r="U26" s="10">
        <f t="shared" si="9"/>
        <v>2.2962540098777788</v>
      </c>
    </row>
    <row r="27" spans="1:21" s="11" customFormat="1" x14ac:dyDescent="0.25">
      <c r="A27" s="14" t="s">
        <v>5</v>
      </c>
      <c r="B27" s="12" t="s">
        <v>13</v>
      </c>
      <c r="C27" s="15">
        <v>1389</v>
      </c>
      <c r="D27" s="12" t="s">
        <v>158</v>
      </c>
      <c r="E27" s="13"/>
      <c r="F27" s="16">
        <v>0.66</v>
      </c>
      <c r="G27" s="17">
        <v>0.41500000000000004</v>
      </c>
      <c r="H27" s="18">
        <f t="shared" si="0"/>
        <v>0.53750000000000009</v>
      </c>
      <c r="I27" s="19">
        <v>0.5</v>
      </c>
      <c r="J27" s="17">
        <v>1</v>
      </c>
      <c r="K27" s="18">
        <f t="shared" si="1"/>
        <v>0.5</v>
      </c>
      <c r="L27" s="20">
        <f t="shared" si="2"/>
        <v>0.51875000000000004</v>
      </c>
      <c r="M27" s="21">
        <f t="shared" si="3"/>
        <v>22.794286041618527</v>
      </c>
      <c r="N27" s="20">
        <v>0.66</v>
      </c>
      <c r="O27" s="21">
        <f t="shared" si="4"/>
        <v>29.000922963794171</v>
      </c>
      <c r="P27" s="20">
        <v>0.52388680490776951</v>
      </c>
      <c r="Q27" s="20">
        <v>7.3152834008097162E-2</v>
      </c>
      <c r="R27" s="20">
        <v>0.5</v>
      </c>
      <c r="S27" s="20">
        <v>1.0970396389158665</v>
      </c>
      <c r="T27" s="21">
        <f t="shared" si="5"/>
        <v>48.204790994587306</v>
      </c>
      <c r="U27" s="10">
        <f t="shared" si="9"/>
        <v>2.2757896389158665</v>
      </c>
    </row>
    <row r="28" spans="1:21" s="11" customFormat="1" x14ac:dyDescent="0.25">
      <c r="A28" s="14" t="s">
        <v>290</v>
      </c>
      <c r="B28" s="12" t="s">
        <v>39</v>
      </c>
      <c r="C28" s="15">
        <v>1084</v>
      </c>
      <c r="D28" s="12" t="s">
        <v>181</v>
      </c>
      <c r="E28" s="13"/>
      <c r="F28" s="16">
        <v>0.66</v>
      </c>
      <c r="G28" s="17">
        <v>1</v>
      </c>
      <c r="H28" s="18">
        <f t="shared" si="0"/>
        <v>0.83000000000000007</v>
      </c>
      <c r="I28" s="19">
        <v>0.25</v>
      </c>
      <c r="J28" s="17">
        <v>0.75</v>
      </c>
      <c r="K28" s="18">
        <f t="shared" si="1"/>
        <v>0.1875</v>
      </c>
      <c r="L28" s="20">
        <f t="shared" si="2"/>
        <v>0.50875000000000004</v>
      </c>
      <c r="M28" s="21">
        <f t="shared" si="3"/>
        <v>22.371662844720351</v>
      </c>
      <c r="N28" s="20">
        <v>0.66</v>
      </c>
      <c r="O28" s="21">
        <f t="shared" si="4"/>
        <v>29.022697744502075</v>
      </c>
      <c r="P28" s="20">
        <v>0.68001772298812724</v>
      </c>
      <c r="Q28" s="20">
        <v>0.34198113207547171</v>
      </c>
      <c r="R28" s="20">
        <v>8.3333333333333329E-2</v>
      </c>
      <c r="S28" s="20">
        <v>1.1053321883969323</v>
      </c>
      <c r="T28" s="21">
        <f t="shared" si="5"/>
        <v>48.605639410777556</v>
      </c>
      <c r="U28" s="10">
        <f t="shared" si="9"/>
        <v>2.2740821883969327</v>
      </c>
    </row>
    <row r="29" spans="1:21" s="11" customFormat="1" x14ac:dyDescent="0.25">
      <c r="A29" s="14" t="s">
        <v>5</v>
      </c>
      <c r="B29" s="12" t="s">
        <v>6</v>
      </c>
      <c r="C29" s="15">
        <v>1369</v>
      </c>
      <c r="D29" s="12" t="s">
        <v>153</v>
      </c>
      <c r="E29" s="13"/>
      <c r="F29" s="16">
        <v>0.66</v>
      </c>
      <c r="G29" s="17">
        <v>0.33</v>
      </c>
      <c r="H29" s="18">
        <f t="shared" si="0"/>
        <v>0.495</v>
      </c>
      <c r="I29" s="19">
        <v>0.5</v>
      </c>
      <c r="J29" s="17">
        <v>0.25</v>
      </c>
      <c r="K29" s="18">
        <f t="shared" si="1"/>
        <v>0.125</v>
      </c>
      <c r="L29" s="20">
        <f t="shared" si="2"/>
        <v>0.31</v>
      </c>
      <c r="M29" s="21">
        <f t="shared" si="3"/>
        <v>13.804806651620604</v>
      </c>
      <c r="N29" s="20">
        <v>0.33</v>
      </c>
      <c r="O29" s="21">
        <f t="shared" si="4"/>
        <v>14.695439338821934</v>
      </c>
      <c r="P29" s="20">
        <v>0.90943029804233699</v>
      </c>
      <c r="Q29" s="20">
        <v>0.36283102143757884</v>
      </c>
      <c r="R29" s="20">
        <v>0.33333333333333331</v>
      </c>
      <c r="S29" s="20">
        <v>1.605594652813249</v>
      </c>
      <c r="T29" s="21">
        <f t="shared" si="5"/>
        <v>71.499754009557464</v>
      </c>
      <c r="U29" s="10">
        <f t="shared" si="9"/>
        <v>2.2455946528132489</v>
      </c>
    </row>
    <row r="30" spans="1:21" s="11" customFormat="1" x14ac:dyDescent="0.25">
      <c r="A30" s="14" t="s">
        <v>102</v>
      </c>
      <c r="B30" s="12" t="s">
        <v>125</v>
      </c>
      <c r="C30" s="15">
        <v>1517</v>
      </c>
      <c r="D30" s="12" t="s">
        <v>257</v>
      </c>
      <c r="E30" s="13"/>
      <c r="F30" s="16">
        <v>0.66</v>
      </c>
      <c r="G30" s="17">
        <v>0.22</v>
      </c>
      <c r="H30" s="18">
        <f t="shared" si="0"/>
        <v>0.44</v>
      </c>
      <c r="I30" s="19">
        <v>0.5</v>
      </c>
      <c r="J30" s="17">
        <v>0.75</v>
      </c>
      <c r="K30" s="18">
        <f t="shared" si="1"/>
        <v>0.375</v>
      </c>
      <c r="L30" s="20">
        <f t="shared" si="2"/>
        <v>0.40749999999999997</v>
      </c>
      <c r="M30" s="21">
        <f t="shared" si="3"/>
        <v>18.242178920189467</v>
      </c>
      <c r="N30" s="20">
        <v>1</v>
      </c>
      <c r="O30" s="21">
        <f t="shared" si="4"/>
        <v>44.766083239728751</v>
      </c>
      <c r="P30" s="20">
        <v>0.32621480914958367</v>
      </c>
      <c r="Q30" s="20">
        <v>1.1921793037672867E-4</v>
      </c>
      <c r="R30" s="20">
        <v>0.5</v>
      </c>
      <c r="S30" s="20">
        <v>0.8263340270799604</v>
      </c>
      <c r="T30" s="21">
        <f t="shared" si="5"/>
        <v>36.991737840081782</v>
      </c>
      <c r="U30" s="10">
        <f t="shared" si="9"/>
        <v>2.2338340270799604</v>
      </c>
    </row>
    <row r="31" spans="1:21" s="11" customFormat="1" ht="30" x14ac:dyDescent="0.25">
      <c r="A31" s="14" t="s">
        <v>290</v>
      </c>
      <c r="B31" s="12" t="s">
        <v>54</v>
      </c>
      <c r="C31" s="15">
        <v>5978</v>
      </c>
      <c r="D31" s="12" t="s">
        <v>193</v>
      </c>
      <c r="E31" s="13"/>
      <c r="F31" s="16">
        <v>0.66</v>
      </c>
      <c r="G31" s="17">
        <v>1</v>
      </c>
      <c r="H31" s="18">
        <f t="shared" si="0"/>
        <v>0.83000000000000007</v>
      </c>
      <c r="I31" s="19">
        <v>0.75</v>
      </c>
      <c r="J31" s="17">
        <v>0.5</v>
      </c>
      <c r="K31" s="18">
        <f t="shared" si="1"/>
        <v>0.375</v>
      </c>
      <c r="L31" s="20">
        <f t="shared" si="2"/>
        <v>0.60250000000000004</v>
      </c>
      <c r="M31" s="21">
        <f t="shared" si="3"/>
        <v>27.064659867545636</v>
      </c>
      <c r="N31" s="20">
        <v>0.66</v>
      </c>
      <c r="O31" s="21">
        <f t="shared" si="4"/>
        <v>29.647594211751233</v>
      </c>
      <c r="P31" s="20">
        <v>0.20683209292620158</v>
      </c>
      <c r="Q31" s="20">
        <v>6.8181818181818179E-3</v>
      </c>
      <c r="R31" s="20">
        <v>0.75</v>
      </c>
      <c r="S31" s="20">
        <v>0.96365027474438336</v>
      </c>
      <c r="T31" s="21">
        <f t="shared" si="5"/>
        <v>43.287745920703131</v>
      </c>
      <c r="U31" s="10">
        <f t="shared" si="9"/>
        <v>2.2261502747443833</v>
      </c>
    </row>
    <row r="32" spans="1:21" s="11" customFormat="1" x14ac:dyDescent="0.25">
      <c r="A32" s="14" t="s">
        <v>5</v>
      </c>
      <c r="B32" s="12" t="s">
        <v>7</v>
      </c>
      <c r="C32" s="15">
        <v>1392</v>
      </c>
      <c r="D32" s="12" t="s">
        <v>152</v>
      </c>
      <c r="E32" s="13"/>
      <c r="F32" s="16">
        <v>1</v>
      </c>
      <c r="G32" s="17">
        <v>0.58444444444444443</v>
      </c>
      <c r="H32" s="18">
        <f t="shared" si="0"/>
        <v>0.79222222222222216</v>
      </c>
      <c r="I32" s="19">
        <v>0.5</v>
      </c>
      <c r="J32" s="17">
        <v>1</v>
      </c>
      <c r="K32" s="18">
        <f t="shared" si="1"/>
        <v>0.5</v>
      </c>
      <c r="L32" s="20">
        <f t="shared" si="2"/>
        <v>0.64611111111111108</v>
      </c>
      <c r="M32" s="21">
        <f t="shared" si="3"/>
        <v>29.050313034701865</v>
      </c>
      <c r="N32" s="20">
        <v>0.33</v>
      </c>
      <c r="O32" s="21">
        <f t="shared" si="4"/>
        <v>14.837391180234658</v>
      </c>
      <c r="P32" s="20">
        <v>0.9018745562655307</v>
      </c>
      <c r="Q32" s="20">
        <v>0.34612500000000002</v>
      </c>
      <c r="R32" s="20">
        <v>0</v>
      </c>
      <c r="S32" s="20">
        <v>1.2479995562655306</v>
      </c>
      <c r="T32" s="21">
        <f t="shared" si="5"/>
        <v>56.112295785063488</v>
      </c>
      <c r="U32" s="10">
        <f t="shared" si="9"/>
        <v>2.2241106673766415</v>
      </c>
    </row>
    <row r="33" spans="1:21" s="11" customFormat="1" x14ac:dyDescent="0.25">
      <c r="A33" s="14" t="s">
        <v>5</v>
      </c>
      <c r="B33" s="12" t="s">
        <v>26</v>
      </c>
      <c r="C33" s="15">
        <v>1141</v>
      </c>
      <c r="D33" s="12" t="s">
        <v>169</v>
      </c>
      <c r="E33" s="13" t="s">
        <v>10</v>
      </c>
      <c r="F33" s="16">
        <v>0.66</v>
      </c>
      <c r="G33" s="17">
        <v>1</v>
      </c>
      <c r="H33" s="18">
        <f t="shared" si="0"/>
        <v>0.83000000000000007</v>
      </c>
      <c r="I33" s="19">
        <v>1</v>
      </c>
      <c r="J33" s="17">
        <v>0.5</v>
      </c>
      <c r="K33" s="18">
        <f t="shared" si="1"/>
        <v>0.5</v>
      </c>
      <c r="L33" s="20">
        <f t="shared" si="2"/>
        <v>0.66500000000000004</v>
      </c>
      <c r="M33" s="21">
        <f t="shared" si="3"/>
        <v>30.057572557801304</v>
      </c>
      <c r="N33" s="20">
        <v>0.66</v>
      </c>
      <c r="O33" s="21">
        <f t="shared" si="4"/>
        <v>29.831575771652421</v>
      </c>
      <c r="P33" s="20">
        <v>0.30222110439046801</v>
      </c>
      <c r="Q33" s="20">
        <v>1.8664047151277013E-3</v>
      </c>
      <c r="R33" s="20">
        <v>0.58333333333333337</v>
      </c>
      <c r="S33" s="20">
        <v>0.88742084243892916</v>
      </c>
      <c r="T33" s="21">
        <f t="shared" si="5"/>
        <v>40.110851670546275</v>
      </c>
      <c r="U33" s="10">
        <f t="shared" si="9"/>
        <v>2.2124208424389291</v>
      </c>
    </row>
    <row r="34" spans="1:21" s="11" customFormat="1" ht="90" x14ac:dyDescent="0.25">
      <c r="A34" s="14" t="s">
        <v>102</v>
      </c>
      <c r="B34" s="12" t="s">
        <v>140</v>
      </c>
      <c r="C34" s="15">
        <v>6560</v>
      </c>
      <c r="D34" s="12" t="s">
        <v>271</v>
      </c>
      <c r="E34" s="13"/>
      <c r="F34" s="16">
        <v>0.66</v>
      </c>
      <c r="G34" s="17">
        <v>0</v>
      </c>
      <c r="H34" s="18">
        <f t="shared" si="0"/>
        <v>0.33</v>
      </c>
      <c r="I34" s="19">
        <v>0.75</v>
      </c>
      <c r="J34" s="17">
        <v>0.25</v>
      </c>
      <c r="K34" s="18">
        <f t="shared" si="1"/>
        <v>0.1875</v>
      </c>
      <c r="L34" s="20">
        <f t="shared" si="2"/>
        <v>0.25875000000000004</v>
      </c>
      <c r="M34" s="21">
        <f t="shared" si="3"/>
        <v>11.746051154634552</v>
      </c>
      <c r="N34" s="20">
        <v>0.33</v>
      </c>
      <c r="O34" s="21">
        <f t="shared" si="4"/>
        <v>14.980471037794789</v>
      </c>
      <c r="P34" s="20">
        <v>0.36411798170385107</v>
      </c>
      <c r="Q34" s="20">
        <v>0</v>
      </c>
      <c r="R34" s="20">
        <v>1.25</v>
      </c>
      <c r="S34" s="20">
        <v>1.6141179817038511</v>
      </c>
      <c r="T34" s="21">
        <f t="shared" si="5"/>
        <v>73.273477807570671</v>
      </c>
      <c r="U34" s="10">
        <f t="shared" si="9"/>
        <v>2.202867981703851</v>
      </c>
    </row>
    <row r="35" spans="1:21" s="11" customFormat="1" x14ac:dyDescent="0.25">
      <c r="A35" s="14" t="s">
        <v>290</v>
      </c>
      <c r="B35" s="12" t="s">
        <v>74</v>
      </c>
      <c r="C35" s="15">
        <v>1700</v>
      </c>
      <c r="D35" s="12" t="s">
        <v>211</v>
      </c>
      <c r="E35" s="13" t="s">
        <v>10</v>
      </c>
      <c r="F35" s="16">
        <v>1</v>
      </c>
      <c r="G35" s="17">
        <v>1</v>
      </c>
      <c r="H35" s="18">
        <f t="shared" si="0"/>
        <v>1</v>
      </c>
      <c r="I35" s="19">
        <v>1</v>
      </c>
      <c r="J35" s="17">
        <v>0.5</v>
      </c>
      <c r="K35" s="18">
        <f t="shared" si="1"/>
        <v>0.5</v>
      </c>
      <c r="L35" s="20">
        <f t="shared" si="2"/>
        <v>0.75</v>
      </c>
      <c r="M35" s="21">
        <f t="shared" si="3"/>
        <v>34.086546603240301</v>
      </c>
      <c r="N35" s="20">
        <v>0.66</v>
      </c>
      <c r="O35" s="21">
        <f t="shared" si="4"/>
        <v>29.996161010851466</v>
      </c>
      <c r="P35" s="20">
        <v>3.9233343871978438E-2</v>
      </c>
      <c r="Q35" s="20">
        <v>1.0482180293501049E-3</v>
      </c>
      <c r="R35" s="20">
        <v>0.75</v>
      </c>
      <c r="S35" s="20">
        <v>0.79028156190132859</v>
      </c>
      <c r="T35" s="21">
        <f t="shared" si="5"/>
        <v>35.917292385908233</v>
      </c>
      <c r="U35" s="10">
        <f t="shared" si="9"/>
        <v>2.2002815619013285</v>
      </c>
    </row>
    <row r="36" spans="1:21" s="11" customFormat="1" x14ac:dyDescent="0.25">
      <c r="A36" s="14" t="s">
        <v>102</v>
      </c>
      <c r="B36" s="12" t="s">
        <v>128</v>
      </c>
      <c r="C36" s="15">
        <v>1958</v>
      </c>
      <c r="D36" s="12" t="s">
        <v>260</v>
      </c>
      <c r="E36" s="13"/>
      <c r="F36" s="16">
        <v>0.66</v>
      </c>
      <c r="G36" s="17">
        <v>0.33</v>
      </c>
      <c r="H36" s="18">
        <f t="shared" si="0"/>
        <v>0.495</v>
      </c>
      <c r="I36" s="19">
        <v>0.5</v>
      </c>
      <c r="J36" s="17">
        <v>0.5</v>
      </c>
      <c r="K36" s="18">
        <f t="shared" si="1"/>
        <v>0.25</v>
      </c>
      <c r="L36" s="20">
        <f t="shared" si="2"/>
        <v>0.3725</v>
      </c>
      <c r="M36" s="21">
        <f t="shared" si="3"/>
        <v>17.014264729406538</v>
      </c>
      <c r="N36" s="20">
        <v>0.66</v>
      </c>
      <c r="O36" s="21">
        <f t="shared" si="4"/>
        <v>30.146079789015609</v>
      </c>
      <c r="P36" s="20">
        <v>0.25952105301685224</v>
      </c>
      <c r="Q36" s="20">
        <v>6.3985005767012687E-2</v>
      </c>
      <c r="R36" s="20">
        <v>0.83333333333333337</v>
      </c>
      <c r="S36" s="20">
        <v>1.1568393921171984</v>
      </c>
      <c r="T36" s="21">
        <f t="shared" si="5"/>
        <v>52.83965548157785</v>
      </c>
      <c r="U36" s="10">
        <f t="shared" si="9"/>
        <v>2.1893393921171986</v>
      </c>
    </row>
    <row r="37" spans="1:21" s="11" customFormat="1" ht="30" x14ac:dyDescent="0.25">
      <c r="A37" s="14" t="s">
        <v>5</v>
      </c>
      <c r="B37" s="12" t="s">
        <v>21</v>
      </c>
      <c r="C37" s="15">
        <v>5526</v>
      </c>
      <c r="D37" s="12" t="s">
        <v>165</v>
      </c>
      <c r="E37" s="13" t="s">
        <v>10</v>
      </c>
      <c r="F37" s="16">
        <v>0.33</v>
      </c>
      <c r="G37" s="17">
        <v>1</v>
      </c>
      <c r="H37" s="18">
        <f t="shared" si="0"/>
        <v>0.66500000000000004</v>
      </c>
      <c r="I37" s="19">
        <v>1</v>
      </c>
      <c r="J37" s="17">
        <v>0.25</v>
      </c>
      <c r="K37" s="18">
        <f t="shared" si="1"/>
        <v>0.25</v>
      </c>
      <c r="L37" s="20">
        <f t="shared" si="2"/>
        <v>0.45750000000000002</v>
      </c>
      <c r="M37" s="21">
        <f t="shared" si="3"/>
        <v>21.048810611051124</v>
      </c>
      <c r="N37" s="20">
        <v>0.66</v>
      </c>
      <c r="O37" s="21">
        <f t="shared" si="4"/>
        <v>30.365497274958997</v>
      </c>
      <c r="P37" s="20">
        <v>0.38935281837160751</v>
      </c>
      <c r="Q37" s="20">
        <v>0</v>
      </c>
      <c r="R37" s="20">
        <v>0.66666666666666663</v>
      </c>
      <c r="S37" s="20">
        <v>1.056019485038274</v>
      </c>
      <c r="T37" s="21">
        <f t="shared" si="5"/>
        <v>48.585692113989872</v>
      </c>
      <c r="U37" s="10">
        <f t="shared" si="9"/>
        <v>2.1735194850382742</v>
      </c>
    </row>
    <row r="38" spans="1:21" s="11" customFormat="1" ht="45" x14ac:dyDescent="0.25">
      <c r="A38" s="14" t="s">
        <v>102</v>
      </c>
      <c r="B38" s="12" t="s">
        <v>127</v>
      </c>
      <c r="C38" s="15">
        <v>6598</v>
      </c>
      <c r="D38" s="12" t="s">
        <v>259</v>
      </c>
      <c r="E38" s="13"/>
      <c r="F38" s="16">
        <v>0.66</v>
      </c>
      <c r="G38" s="17">
        <v>0.33</v>
      </c>
      <c r="H38" s="18">
        <f t="shared" si="0"/>
        <v>0.495</v>
      </c>
      <c r="I38" s="19">
        <v>0.5</v>
      </c>
      <c r="J38" s="17">
        <v>0.5</v>
      </c>
      <c r="K38" s="18">
        <f t="shared" si="1"/>
        <v>0.25</v>
      </c>
      <c r="L38" s="20">
        <f t="shared" si="2"/>
        <v>0.3725</v>
      </c>
      <c r="M38" s="21">
        <f t="shared" si="3"/>
        <v>17.414213267957351</v>
      </c>
      <c r="N38" s="20">
        <v>0.66</v>
      </c>
      <c r="O38" s="21">
        <f t="shared" si="4"/>
        <v>30.854713441213022</v>
      </c>
      <c r="P38" s="20">
        <v>0.26291468747884489</v>
      </c>
      <c r="Q38" s="20">
        <v>1.0309278350515462E-2</v>
      </c>
      <c r="R38" s="20">
        <v>0.83333333333333337</v>
      </c>
      <c r="S38" s="20">
        <v>1.1065572991626937</v>
      </c>
      <c r="T38" s="21">
        <f t="shared" si="5"/>
        <v>51.73107329082962</v>
      </c>
      <c r="U38" s="10">
        <f t="shared" si="9"/>
        <v>2.1390572991626939</v>
      </c>
    </row>
    <row r="39" spans="1:21" s="11" customFormat="1" x14ac:dyDescent="0.25">
      <c r="A39" s="14" t="s">
        <v>290</v>
      </c>
      <c r="B39" s="12" t="s">
        <v>86</v>
      </c>
      <c r="C39" s="15">
        <v>5430</v>
      </c>
      <c r="D39" s="12" t="s">
        <v>223</v>
      </c>
      <c r="E39" s="13" t="s">
        <v>87</v>
      </c>
      <c r="F39" s="16">
        <v>0.33</v>
      </c>
      <c r="G39" s="17">
        <v>0.55333333333333334</v>
      </c>
      <c r="H39" s="18">
        <f t="shared" ref="H39:H69" si="10">AVERAGE(F39,G39)</f>
        <v>0.44166666666666665</v>
      </c>
      <c r="I39" s="19">
        <v>1</v>
      </c>
      <c r="J39" s="17">
        <v>0</v>
      </c>
      <c r="K39" s="18">
        <f t="shared" ref="K39:K69" si="11">I39*J39</f>
        <v>0</v>
      </c>
      <c r="L39" s="20">
        <f t="shared" ref="L39:L69" si="12">AVERAGE(K39,H39)</f>
        <v>0.22083333333333333</v>
      </c>
      <c r="M39" s="21">
        <f t="shared" si="3"/>
        <v>10.357324742695392</v>
      </c>
      <c r="N39" s="20">
        <v>0.33</v>
      </c>
      <c r="O39" s="21">
        <f t="shared" si="4"/>
        <v>15.477360747575002</v>
      </c>
      <c r="P39" s="20">
        <v>0.31464646464646462</v>
      </c>
      <c r="Q39" s="20">
        <v>0.51666666666666661</v>
      </c>
      <c r="R39" s="20">
        <v>0.75</v>
      </c>
      <c r="S39" s="20">
        <v>1.5813131313131312</v>
      </c>
      <c r="T39" s="21">
        <f t="shared" si="5"/>
        <v>74.165314509729612</v>
      </c>
      <c r="U39" s="10">
        <f t="shared" si="9"/>
        <v>2.1321464646464645</v>
      </c>
    </row>
    <row r="40" spans="1:21" s="11" customFormat="1" ht="30" x14ac:dyDescent="0.25">
      <c r="A40" s="14" t="s">
        <v>5</v>
      </c>
      <c r="B40" s="12" t="s">
        <v>15</v>
      </c>
      <c r="C40" s="15">
        <v>1882</v>
      </c>
      <c r="D40" s="12" t="s">
        <v>160</v>
      </c>
      <c r="E40" s="13" t="s">
        <v>10</v>
      </c>
      <c r="F40" s="16">
        <v>0.66</v>
      </c>
      <c r="G40" s="17">
        <v>0.33</v>
      </c>
      <c r="H40" s="18">
        <f t="shared" si="10"/>
        <v>0.495</v>
      </c>
      <c r="I40" s="19">
        <v>1</v>
      </c>
      <c r="J40" s="17">
        <v>0.25</v>
      </c>
      <c r="K40" s="18">
        <f t="shared" si="11"/>
        <v>0.25</v>
      </c>
      <c r="L40" s="20">
        <f t="shared" si="12"/>
        <v>0.3725</v>
      </c>
      <c r="M40" s="21">
        <f t="shared" si="3"/>
        <v>18.068056193975458</v>
      </c>
      <c r="N40" s="20">
        <v>0.66</v>
      </c>
      <c r="O40" s="21">
        <f t="shared" si="4"/>
        <v>32.013200236305508</v>
      </c>
      <c r="P40" s="20">
        <v>0.24605973249859708</v>
      </c>
      <c r="Q40" s="20">
        <v>0.36642315516922508</v>
      </c>
      <c r="R40" s="20">
        <v>0.41666666666666669</v>
      </c>
      <c r="S40" s="20">
        <v>1.0291495543344888</v>
      </c>
      <c r="T40" s="21">
        <f t="shared" si="5"/>
        <v>49.918743569719041</v>
      </c>
      <c r="U40" s="10">
        <f t="shared" si="9"/>
        <v>2.0616495543344886</v>
      </c>
    </row>
    <row r="41" spans="1:21" s="11" customFormat="1" x14ac:dyDescent="0.25">
      <c r="A41" s="14" t="s">
        <v>290</v>
      </c>
      <c r="B41" s="12" t="s">
        <v>62</v>
      </c>
      <c r="C41" s="15">
        <v>6695</v>
      </c>
      <c r="D41" s="12" t="s">
        <v>201</v>
      </c>
      <c r="E41" s="13"/>
      <c r="F41" s="16">
        <v>0.33</v>
      </c>
      <c r="G41" s="17">
        <v>0.83000000000000007</v>
      </c>
      <c r="H41" s="18">
        <f t="shared" si="10"/>
        <v>0.58000000000000007</v>
      </c>
      <c r="I41" s="19">
        <v>0.75</v>
      </c>
      <c r="J41" s="17">
        <v>0.5</v>
      </c>
      <c r="K41" s="18">
        <f t="shared" si="11"/>
        <v>0.375</v>
      </c>
      <c r="L41" s="20">
        <f t="shared" si="12"/>
        <v>0.47750000000000004</v>
      </c>
      <c r="M41" s="21">
        <f t="shared" si="3"/>
        <v>23.304618406248366</v>
      </c>
      <c r="N41" s="20">
        <v>1</v>
      </c>
      <c r="O41" s="21">
        <f t="shared" si="4"/>
        <v>48.805483573295007</v>
      </c>
      <c r="P41" s="20">
        <v>0.15372185302772354</v>
      </c>
      <c r="Q41" s="20">
        <v>1.0615711252653928E-3</v>
      </c>
      <c r="R41" s="20">
        <v>0.41666666666666669</v>
      </c>
      <c r="S41" s="20">
        <v>0.57145009081965559</v>
      </c>
      <c r="T41" s="21">
        <f t="shared" si="5"/>
        <v>27.889898020456641</v>
      </c>
      <c r="U41" s="10">
        <f t="shared" si="9"/>
        <v>2.0489500908196554</v>
      </c>
    </row>
    <row r="42" spans="1:21" s="11" customFormat="1" x14ac:dyDescent="0.25">
      <c r="A42" s="14" t="s">
        <v>102</v>
      </c>
      <c r="B42" s="12" t="s">
        <v>104</v>
      </c>
      <c r="C42" s="15">
        <v>1458</v>
      </c>
      <c r="D42" s="12" t="s">
        <v>238</v>
      </c>
      <c r="E42" s="13"/>
      <c r="F42" s="16">
        <v>0.66</v>
      </c>
      <c r="G42" s="17">
        <v>0.33</v>
      </c>
      <c r="H42" s="18">
        <f t="shared" si="10"/>
        <v>0.495</v>
      </c>
      <c r="I42" s="19">
        <v>0.5</v>
      </c>
      <c r="J42" s="17">
        <v>0.5</v>
      </c>
      <c r="K42" s="18">
        <f t="shared" si="11"/>
        <v>0.25</v>
      </c>
      <c r="L42" s="20">
        <f t="shared" si="12"/>
        <v>0.3725</v>
      </c>
      <c r="M42" s="21">
        <f t="shared" si="3"/>
        <v>18.201387242743625</v>
      </c>
      <c r="N42" s="20">
        <v>0.66</v>
      </c>
      <c r="O42" s="21">
        <f t="shared" si="4"/>
        <v>32.249437799223607</v>
      </c>
      <c r="P42" s="20">
        <v>0.26392811499979418</v>
      </c>
      <c r="Q42" s="20">
        <v>1.1918951132300356E-4</v>
      </c>
      <c r="R42" s="20">
        <v>0.75</v>
      </c>
      <c r="S42" s="20">
        <v>1.0140473045111171</v>
      </c>
      <c r="T42" s="21">
        <f t="shared" si="5"/>
        <v>49.549174958032772</v>
      </c>
      <c r="U42" s="10">
        <f t="shared" si="9"/>
        <v>2.0465473045111171</v>
      </c>
    </row>
    <row r="43" spans="1:21" s="11" customFormat="1" x14ac:dyDescent="0.25">
      <c r="A43" s="14" t="s">
        <v>290</v>
      </c>
      <c r="B43" s="12" t="s">
        <v>47</v>
      </c>
      <c r="C43" s="15">
        <v>1268</v>
      </c>
      <c r="D43" s="12" t="s">
        <v>187</v>
      </c>
      <c r="E43" s="13" t="s">
        <v>10</v>
      </c>
      <c r="F43" s="16">
        <v>1</v>
      </c>
      <c r="G43" s="17">
        <v>1</v>
      </c>
      <c r="H43" s="18">
        <f t="shared" si="10"/>
        <v>1</v>
      </c>
      <c r="I43" s="19">
        <v>1</v>
      </c>
      <c r="J43" s="17">
        <v>0.25</v>
      </c>
      <c r="K43" s="18">
        <f t="shared" si="11"/>
        <v>0.25</v>
      </c>
      <c r="L43" s="20">
        <f t="shared" si="12"/>
        <v>0.625</v>
      </c>
      <c r="M43" s="21">
        <f t="shared" si="3"/>
        <v>30.927837384942713</v>
      </c>
      <c r="N43" s="20">
        <v>0.66</v>
      </c>
      <c r="O43" s="21">
        <f t="shared" si="4"/>
        <v>32.659796278499506</v>
      </c>
      <c r="P43" s="20">
        <v>0.16453429818701681</v>
      </c>
      <c r="Q43" s="20">
        <v>7.1298882681564243E-2</v>
      </c>
      <c r="R43" s="20">
        <v>0.5</v>
      </c>
      <c r="S43" s="20">
        <v>0.73583318086858107</v>
      </c>
      <c r="T43" s="21">
        <f t="shared" si="5"/>
        <v>36.412366336557788</v>
      </c>
      <c r="U43" s="10">
        <f t="shared" si="9"/>
        <v>2.0208331808685811</v>
      </c>
    </row>
    <row r="44" spans="1:21" s="11" customFormat="1" ht="30" x14ac:dyDescent="0.25">
      <c r="A44" s="14" t="s">
        <v>5</v>
      </c>
      <c r="B44" s="12" t="s">
        <v>29</v>
      </c>
      <c r="C44" s="15">
        <v>1951</v>
      </c>
      <c r="D44" s="12" t="s">
        <v>172</v>
      </c>
      <c r="E44" s="13" t="s">
        <v>25</v>
      </c>
      <c r="F44" s="16">
        <v>1</v>
      </c>
      <c r="G44" s="17">
        <v>0.66500000000000004</v>
      </c>
      <c r="H44" s="18">
        <f t="shared" si="10"/>
        <v>0.83250000000000002</v>
      </c>
      <c r="I44" s="19">
        <v>1</v>
      </c>
      <c r="J44" s="17">
        <v>0.5</v>
      </c>
      <c r="K44" s="18">
        <f t="shared" si="11"/>
        <v>0.5</v>
      </c>
      <c r="L44" s="20">
        <f t="shared" si="12"/>
        <v>0.66625000000000001</v>
      </c>
      <c r="M44" s="21">
        <f t="shared" si="3"/>
        <v>33.092934289891033</v>
      </c>
      <c r="N44" s="20">
        <v>0.66</v>
      </c>
      <c r="O44" s="21">
        <f t="shared" si="4"/>
        <v>32.782494005745711</v>
      </c>
      <c r="P44" s="20">
        <v>0.18549957803416711</v>
      </c>
      <c r="Q44" s="20">
        <v>1.5200648561005271E-3</v>
      </c>
      <c r="R44" s="20">
        <v>0.5</v>
      </c>
      <c r="S44" s="20">
        <v>0.68701964289026762</v>
      </c>
      <c r="T44" s="21">
        <f t="shared" si="5"/>
        <v>34.124571704363269</v>
      </c>
      <c r="U44" s="10">
        <f t="shared" si="9"/>
        <v>2.0132696428902674</v>
      </c>
    </row>
    <row r="45" spans="1:21" s="11" customFormat="1" ht="30" x14ac:dyDescent="0.25">
      <c r="A45" s="14" t="s">
        <v>290</v>
      </c>
      <c r="B45" s="12" t="s">
        <v>52</v>
      </c>
      <c r="C45" s="15">
        <v>5347</v>
      </c>
      <c r="D45" s="12" t="s">
        <v>191</v>
      </c>
      <c r="E45" s="13"/>
      <c r="F45" s="16">
        <v>0.66</v>
      </c>
      <c r="G45" s="17">
        <v>0.16500000000000001</v>
      </c>
      <c r="H45" s="18">
        <f t="shared" si="10"/>
        <v>0.41250000000000003</v>
      </c>
      <c r="I45" s="19">
        <v>0.75</v>
      </c>
      <c r="J45" s="17">
        <v>0</v>
      </c>
      <c r="K45" s="18">
        <f t="shared" si="11"/>
        <v>0</v>
      </c>
      <c r="L45" s="20">
        <f t="shared" si="12"/>
        <v>0.20625000000000002</v>
      </c>
      <c r="M45" s="21">
        <f t="shared" si="3"/>
        <v>10.305026796977765</v>
      </c>
      <c r="N45" s="20">
        <v>0.33</v>
      </c>
      <c r="O45" s="21">
        <f t="shared" si="4"/>
        <v>16.488042875164425</v>
      </c>
      <c r="P45" s="20">
        <v>0.21520039953208578</v>
      </c>
      <c r="Q45" s="20">
        <v>0</v>
      </c>
      <c r="R45" s="20">
        <v>1.25</v>
      </c>
      <c r="S45" s="20">
        <v>1.4652003995320857</v>
      </c>
      <c r="T45" s="21">
        <f t="shared" si="5"/>
        <v>73.206930327857805</v>
      </c>
      <c r="U45" s="10">
        <f t="shared" si="9"/>
        <v>2.0014503995320858</v>
      </c>
    </row>
    <row r="46" spans="1:21" s="11" customFormat="1" x14ac:dyDescent="0.25">
      <c r="A46" s="14" t="s">
        <v>290</v>
      </c>
      <c r="B46" s="12" t="s">
        <v>78</v>
      </c>
      <c r="C46" s="15">
        <v>1675</v>
      </c>
      <c r="D46" s="12" t="s">
        <v>215</v>
      </c>
      <c r="E46" s="13" t="s">
        <v>10</v>
      </c>
      <c r="F46" s="16">
        <v>0.66</v>
      </c>
      <c r="G46" s="17">
        <v>0.33</v>
      </c>
      <c r="H46" s="18">
        <f t="shared" si="10"/>
        <v>0.495</v>
      </c>
      <c r="I46" s="19">
        <v>1</v>
      </c>
      <c r="J46" s="17">
        <v>0.25</v>
      </c>
      <c r="K46" s="18">
        <f t="shared" si="11"/>
        <v>0.25</v>
      </c>
      <c r="L46" s="20">
        <f t="shared" si="12"/>
        <v>0.3725</v>
      </c>
      <c r="M46" s="21">
        <f t="shared" si="3"/>
        <v>18.706401881755049</v>
      </c>
      <c r="N46" s="20">
        <v>0.66</v>
      </c>
      <c r="O46" s="21">
        <f t="shared" si="4"/>
        <v>33.144228837472035</v>
      </c>
      <c r="P46" s="20">
        <v>4.1780823191649274E-2</v>
      </c>
      <c r="Q46" s="20">
        <v>3.4940600978336831E-4</v>
      </c>
      <c r="R46" s="20">
        <v>0.91666666666666663</v>
      </c>
      <c r="S46" s="20">
        <v>0.95879689586809924</v>
      </c>
      <c r="T46" s="21">
        <f t="shared" si="5"/>
        <v>48.149369280772916</v>
      </c>
      <c r="U46" s="10">
        <f t="shared" si="9"/>
        <v>1.9912968958680992</v>
      </c>
    </row>
    <row r="47" spans="1:21" s="11" customFormat="1" ht="60" x14ac:dyDescent="0.25">
      <c r="A47" s="14" t="s">
        <v>102</v>
      </c>
      <c r="B47" s="12" t="s">
        <v>130</v>
      </c>
      <c r="C47" s="15">
        <v>1959</v>
      </c>
      <c r="D47" s="12" t="s">
        <v>261</v>
      </c>
      <c r="E47" s="13"/>
      <c r="F47" s="16">
        <v>0.66</v>
      </c>
      <c r="G47" s="17">
        <v>0.66</v>
      </c>
      <c r="H47" s="18">
        <f t="shared" si="10"/>
        <v>0.66</v>
      </c>
      <c r="I47" s="19">
        <v>0.5</v>
      </c>
      <c r="J47" s="17">
        <v>0.5</v>
      </c>
      <c r="K47" s="18">
        <f t="shared" si="11"/>
        <v>0.25</v>
      </c>
      <c r="L47" s="20">
        <f t="shared" si="12"/>
        <v>0.45500000000000002</v>
      </c>
      <c r="M47" s="21">
        <f t="shared" si="3"/>
        <v>22.920485717976373</v>
      </c>
      <c r="N47" s="20">
        <v>0.66</v>
      </c>
      <c r="O47" s="21">
        <f t="shared" si="4"/>
        <v>33.247297964537161</v>
      </c>
      <c r="P47" s="20">
        <v>5.9601961357849897E-2</v>
      </c>
      <c r="Q47" s="20">
        <v>6.0521764197174983E-2</v>
      </c>
      <c r="R47" s="20">
        <v>0.75</v>
      </c>
      <c r="S47" s="20">
        <v>0.87012372555502493</v>
      </c>
      <c r="T47" s="21">
        <f t="shared" si="5"/>
        <v>43.83221631748647</v>
      </c>
      <c r="U47" s="10">
        <f t="shared" si="9"/>
        <v>1.9851237255550249</v>
      </c>
    </row>
    <row r="48" spans="1:21" s="11" customFormat="1" x14ac:dyDescent="0.25">
      <c r="A48" s="14" t="s">
        <v>290</v>
      </c>
      <c r="B48" s="12" t="s">
        <v>64</v>
      </c>
      <c r="C48" s="15">
        <v>6693</v>
      </c>
      <c r="D48" s="12" t="s">
        <v>203</v>
      </c>
      <c r="E48" s="13"/>
      <c r="F48" s="16">
        <v>0.66</v>
      </c>
      <c r="G48" s="17">
        <v>0.83000000000000007</v>
      </c>
      <c r="H48" s="18">
        <f t="shared" si="10"/>
        <v>0.74500000000000011</v>
      </c>
      <c r="I48" s="19">
        <v>0.75</v>
      </c>
      <c r="J48" s="17">
        <v>0.25</v>
      </c>
      <c r="K48" s="18">
        <f t="shared" si="11"/>
        <v>0.1875</v>
      </c>
      <c r="L48" s="20">
        <f t="shared" si="12"/>
        <v>0.46625000000000005</v>
      </c>
      <c r="M48" s="21">
        <f t="shared" si="3"/>
        <v>23.971704226292527</v>
      </c>
      <c r="N48" s="20">
        <v>1</v>
      </c>
      <c r="O48" s="21">
        <f t="shared" si="4"/>
        <v>51.413842844595223</v>
      </c>
      <c r="P48" s="20">
        <v>6.2084805062698332E-2</v>
      </c>
      <c r="Q48" s="20">
        <v>0</v>
      </c>
      <c r="R48" s="20">
        <v>0.41666666666666669</v>
      </c>
      <c r="S48" s="20">
        <v>0.478751471729365</v>
      </c>
      <c r="T48" s="21">
        <f t="shared" si="5"/>
        <v>24.614452929112247</v>
      </c>
      <c r="U48" s="10">
        <f t="shared" si="9"/>
        <v>1.9450014717293651</v>
      </c>
    </row>
    <row r="49" spans="1:21" s="11" customFormat="1" x14ac:dyDescent="0.25">
      <c r="A49" s="14" t="s">
        <v>290</v>
      </c>
      <c r="B49" s="12" t="s">
        <v>72</v>
      </c>
      <c r="C49" s="15">
        <v>1480</v>
      </c>
      <c r="D49" s="12" t="s">
        <v>209</v>
      </c>
      <c r="E49" s="13" t="s">
        <v>10</v>
      </c>
      <c r="F49" s="16">
        <v>0.66</v>
      </c>
      <c r="G49" s="17">
        <v>1</v>
      </c>
      <c r="H49" s="18">
        <f t="shared" si="10"/>
        <v>0.83000000000000007</v>
      </c>
      <c r="I49" s="19">
        <v>1</v>
      </c>
      <c r="J49" s="17">
        <v>0.25</v>
      </c>
      <c r="K49" s="18">
        <f t="shared" si="11"/>
        <v>0.25</v>
      </c>
      <c r="L49" s="20">
        <f t="shared" si="12"/>
        <v>0.54</v>
      </c>
      <c r="M49" s="21">
        <f t="shared" si="3"/>
        <v>28.314059657118886</v>
      </c>
      <c r="N49" s="20">
        <v>0.66</v>
      </c>
      <c r="O49" s="21">
        <f t="shared" si="4"/>
        <v>34.606072914256416</v>
      </c>
      <c r="P49" s="20">
        <v>0.12041387935766365</v>
      </c>
      <c r="Q49" s="20">
        <v>3.4324942791762016E-3</v>
      </c>
      <c r="R49" s="20">
        <v>0.58333333333333337</v>
      </c>
      <c r="S49" s="20">
        <v>0.70717970697017318</v>
      </c>
      <c r="T49" s="21">
        <f t="shared" si="5"/>
        <v>37.079867428624695</v>
      </c>
      <c r="U49" s="10">
        <f t="shared" si="9"/>
        <v>1.9071797069701732</v>
      </c>
    </row>
    <row r="50" spans="1:21" s="11" customFormat="1" x14ac:dyDescent="0.25">
      <c r="A50" s="14" t="s">
        <v>5</v>
      </c>
      <c r="B50" s="12" t="s">
        <v>11</v>
      </c>
      <c r="C50" s="15">
        <v>1670</v>
      </c>
      <c r="D50" s="12" t="s">
        <v>156</v>
      </c>
      <c r="E50" s="13" t="s">
        <v>10</v>
      </c>
      <c r="F50" s="16">
        <v>0.33</v>
      </c>
      <c r="G50" s="17">
        <v>0.33333333333333331</v>
      </c>
      <c r="H50" s="18">
        <f t="shared" si="10"/>
        <v>0.33166666666666667</v>
      </c>
      <c r="I50" s="19">
        <v>1</v>
      </c>
      <c r="J50" s="17">
        <v>0.5</v>
      </c>
      <c r="K50" s="18">
        <f t="shared" si="11"/>
        <v>0.5</v>
      </c>
      <c r="L50" s="20">
        <f t="shared" si="12"/>
        <v>0.41583333333333333</v>
      </c>
      <c r="M50" s="21">
        <f t="shared" si="3"/>
        <v>21.83736691735578</v>
      </c>
      <c r="N50" s="20">
        <v>0</v>
      </c>
      <c r="O50" s="21">
        <f t="shared" si="4"/>
        <v>0</v>
      </c>
      <c r="P50" s="20">
        <v>0.35079883491112634</v>
      </c>
      <c r="Q50" s="20">
        <v>0.38759618908024918</v>
      </c>
      <c r="R50" s="20">
        <v>0.75</v>
      </c>
      <c r="S50" s="20">
        <v>1.4883950239913755</v>
      </c>
      <c r="T50" s="21">
        <f t="shared" si="5"/>
        <v>78.162633082644234</v>
      </c>
      <c r="U50" s="10">
        <f t="shared" si="9"/>
        <v>1.9042283573247087</v>
      </c>
    </row>
    <row r="51" spans="1:21" s="11" customFormat="1" ht="30" x14ac:dyDescent="0.25">
      <c r="A51" s="14" t="s">
        <v>5</v>
      </c>
      <c r="B51" s="12" t="s">
        <v>30</v>
      </c>
      <c r="C51" s="15">
        <v>1847</v>
      </c>
      <c r="D51" s="12" t="s">
        <v>173</v>
      </c>
      <c r="E51" s="13"/>
      <c r="F51" s="16">
        <v>1</v>
      </c>
      <c r="G51" s="17">
        <v>0.22</v>
      </c>
      <c r="H51" s="18">
        <f t="shared" si="10"/>
        <v>0.61</v>
      </c>
      <c r="I51" s="19">
        <v>0.5</v>
      </c>
      <c r="J51" s="17">
        <v>0.5</v>
      </c>
      <c r="K51" s="18">
        <f t="shared" si="11"/>
        <v>0.25</v>
      </c>
      <c r="L51" s="20">
        <f t="shared" si="12"/>
        <v>0.43</v>
      </c>
      <c r="M51" s="21">
        <f t="shared" si="3"/>
        <v>22.713457280141284</v>
      </c>
      <c r="N51" s="20">
        <v>1</v>
      </c>
      <c r="O51" s="21">
        <f t="shared" si="4"/>
        <v>52.821993674747176</v>
      </c>
      <c r="P51" s="20">
        <v>0.12969658481364371</v>
      </c>
      <c r="Q51" s="20">
        <v>1.20889748549323E-4</v>
      </c>
      <c r="R51" s="20">
        <v>0.33333333333333331</v>
      </c>
      <c r="S51" s="20">
        <v>0.46315080789552632</v>
      </c>
      <c r="T51" s="21">
        <f t="shared" si="5"/>
        <v>24.464549045111536</v>
      </c>
      <c r="U51" s="10">
        <f t="shared" si="9"/>
        <v>1.8931508078955264</v>
      </c>
    </row>
    <row r="52" spans="1:21" s="11" customFormat="1" ht="30" x14ac:dyDescent="0.25">
      <c r="A52" s="14" t="s">
        <v>290</v>
      </c>
      <c r="B52" s="12" t="s">
        <v>76</v>
      </c>
      <c r="C52" s="15">
        <v>1945</v>
      </c>
      <c r="D52" s="12" t="s">
        <v>213</v>
      </c>
      <c r="E52" s="13" t="s">
        <v>10</v>
      </c>
      <c r="F52" s="16">
        <v>0.66</v>
      </c>
      <c r="G52" s="17">
        <v>0.5</v>
      </c>
      <c r="H52" s="18">
        <f t="shared" si="10"/>
        <v>0.58000000000000007</v>
      </c>
      <c r="I52" s="19">
        <v>1</v>
      </c>
      <c r="J52" s="17">
        <v>0.25</v>
      </c>
      <c r="K52" s="18">
        <f t="shared" si="11"/>
        <v>0.25</v>
      </c>
      <c r="L52" s="20">
        <f t="shared" si="12"/>
        <v>0.41500000000000004</v>
      </c>
      <c r="M52" s="21">
        <f t="shared" si="3"/>
        <v>21.953806156573673</v>
      </c>
      <c r="N52" s="20">
        <v>0.66</v>
      </c>
      <c r="O52" s="21">
        <f t="shared" si="4"/>
        <v>34.914486899611148</v>
      </c>
      <c r="P52" s="20">
        <v>1.4633994238429907E-2</v>
      </c>
      <c r="Q52" s="20">
        <v>5.069881201956674E-2</v>
      </c>
      <c r="R52" s="20">
        <v>0.75</v>
      </c>
      <c r="S52" s="20">
        <v>0.81533280625799665</v>
      </c>
      <c r="T52" s="21">
        <f t="shared" si="5"/>
        <v>43.131706943815175</v>
      </c>
      <c r="U52" s="10">
        <f t="shared" si="9"/>
        <v>1.8903328062579967</v>
      </c>
    </row>
    <row r="53" spans="1:21" s="11" customFormat="1" x14ac:dyDescent="0.25">
      <c r="A53" s="14" t="s">
        <v>5</v>
      </c>
      <c r="B53" s="12" t="s">
        <v>22</v>
      </c>
      <c r="C53" s="15">
        <v>1113</v>
      </c>
      <c r="D53" s="12" t="s">
        <v>166</v>
      </c>
      <c r="E53" s="13" t="s">
        <v>10</v>
      </c>
      <c r="F53" s="16">
        <v>0.66</v>
      </c>
      <c r="G53" s="17">
        <v>1</v>
      </c>
      <c r="H53" s="18">
        <f t="shared" si="10"/>
        <v>0.83000000000000007</v>
      </c>
      <c r="I53" s="19">
        <v>1</v>
      </c>
      <c r="J53" s="17">
        <v>0.25</v>
      </c>
      <c r="K53" s="18">
        <f t="shared" si="11"/>
        <v>0.25</v>
      </c>
      <c r="L53" s="20">
        <f t="shared" si="12"/>
        <v>0.54</v>
      </c>
      <c r="M53" s="21">
        <f t="shared" si="3"/>
        <v>28.579529253316981</v>
      </c>
      <c r="N53" s="20">
        <v>0.66</v>
      </c>
      <c r="O53" s="21">
        <f t="shared" si="4"/>
        <v>34.930535754054091</v>
      </c>
      <c r="P53" s="20">
        <v>0.35613095844581399</v>
      </c>
      <c r="Q53" s="20">
        <v>0</v>
      </c>
      <c r="R53" s="20">
        <v>0.33333333333333331</v>
      </c>
      <c r="S53" s="20">
        <v>0.68946429177914736</v>
      </c>
      <c r="T53" s="21">
        <f t="shared" si="5"/>
        <v>36.489934992628918</v>
      </c>
      <c r="U53" s="10">
        <f t="shared" si="9"/>
        <v>1.8894642917791475</v>
      </c>
    </row>
    <row r="54" spans="1:21" s="11" customFormat="1" x14ac:dyDescent="0.25">
      <c r="A54" s="14" t="s">
        <v>290</v>
      </c>
      <c r="B54" s="12" t="s">
        <v>92</v>
      </c>
      <c r="C54" s="15">
        <v>1494</v>
      </c>
      <c r="D54" s="12" t="s">
        <v>228</v>
      </c>
      <c r="E54" s="13"/>
      <c r="F54" s="16">
        <v>0.33</v>
      </c>
      <c r="G54" s="17">
        <v>0.33333333333333331</v>
      </c>
      <c r="H54" s="18">
        <f t="shared" si="10"/>
        <v>0.33166666666666667</v>
      </c>
      <c r="I54" s="19">
        <v>0.25</v>
      </c>
      <c r="J54" s="17">
        <v>1</v>
      </c>
      <c r="K54" s="18">
        <f t="shared" si="11"/>
        <v>0.25</v>
      </c>
      <c r="L54" s="20">
        <f t="shared" si="12"/>
        <v>0.29083333333333333</v>
      </c>
      <c r="M54" s="21">
        <f t="shared" si="3"/>
        <v>15.524544682964306</v>
      </c>
      <c r="N54" s="20">
        <v>0.66</v>
      </c>
      <c r="O54" s="21">
        <f t="shared" si="4"/>
        <v>35.230485355036478</v>
      </c>
      <c r="P54" s="20">
        <v>5.8775403569562464E-3</v>
      </c>
      <c r="Q54" s="20">
        <v>0</v>
      </c>
      <c r="R54" s="20">
        <v>0.91666666666666663</v>
      </c>
      <c r="S54" s="20">
        <v>0.92254420702362283</v>
      </c>
      <c r="T54" s="21">
        <f t="shared" si="5"/>
        <v>49.244969961999217</v>
      </c>
      <c r="U54" s="10">
        <f t="shared" si="9"/>
        <v>1.8733775403569561</v>
      </c>
    </row>
    <row r="55" spans="1:21" s="11" customFormat="1" x14ac:dyDescent="0.25">
      <c r="A55" s="14" t="s">
        <v>290</v>
      </c>
      <c r="B55" s="12" t="s">
        <v>44</v>
      </c>
      <c r="C55" s="15">
        <v>5296</v>
      </c>
      <c r="D55" s="12" t="s">
        <v>185</v>
      </c>
      <c r="E55" s="13" t="s">
        <v>45</v>
      </c>
      <c r="F55" s="16">
        <v>0.33</v>
      </c>
      <c r="G55" s="17">
        <v>1</v>
      </c>
      <c r="H55" s="18">
        <f t="shared" si="10"/>
        <v>0.66500000000000004</v>
      </c>
      <c r="I55" s="19">
        <v>0.75</v>
      </c>
      <c r="J55" s="17">
        <v>0.25</v>
      </c>
      <c r="K55" s="18">
        <f t="shared" si="11"/>
        <v>0.1875</v>
      </c>
      <c r="L55" s="20">
        <f t="shared" si="12"/>
        <v>0.42625000000000002</v>
      </c>
      <c r="M55" s="21">
        <f t="shared" si="3"/>
        <v>22.781399604982472</v>
      </c>
      <c r="N55" s="20">
        <v>0.66</v>
      </c>
      <c r="O55" s="21">
        <f t="shared" si="4"/>
        <v>35.27442519481157</v>
      </c>
      <c r="P55" s="20">
        <v>0.57671835286420103</v>
      </c>
      <c r="Q55" s="20">
        <v>0.12474226804123711</v>
      </c>
      <c r="R55" s="20">
        <v>8.3333333333333329E-2</v>
      </c>
      <c r="S55" s="20">
        <v>0.78479395423877152</v>
      </c>
      <c r="T55" s="21">
        <f t="shared" si="5"/>
        <v>41.94417520020594</v>
      </c>
      <c r="U55" s="10">
        <f t="shared" si="9"/>
        <v>1.8710439542387718</v>
      </c>
    </row>
    <row r="56" spans="1:21" s="11" customFormat="1" x14ac:dyDescent="0.25">
      <c r="A56" s="14" t="s">
        <v>290</v>
      </c>
      <c r="B56" s="12" t="s">
        <v>63</v>
      </c>
      <c r="C56" s="15">
        <v>6644</v>
      </c>
      <c r="D56" s="12" t="s">
        <v>202</v>
      </c>
      <c r="E56" s="13"/>
      <c r="F56" s="16">
        <v>0.33</v>
      </c>
      <c r="G56" s="17">
        <v>0.83000000000000007</v>
      </c>
      <c r="H56" s="18">
        <f t="shared" si="10"/>
        <v>0.58000000000000007</v>
      </c>
      <c r="I56" s="19">
        <v>0.75</v>
      </c>
      <c r="J56" s="17">
        <v>0.25</v>
      </c>
      <c r="K56" s="18">
        <f t="shared" si="11"/>
        <v>0.1875</v>
      </c>
      <c r="L56" s="20">
        <f t="shared" si="12"/>
        <v>0.38375000000000004</v>
      </c>
      <c r="M56" s="21">
        <f t="shared" si="3"/>
        <v>20.519108545669106</v>
      </c>
      <c r="N56" s="20">
        <v>1</v>
      </c>
      <c r="O56" s="21">
        <f t="shared" si="4"/>
        <v>53.469989695554673</v>
      </c>
      <c r="P56" s="20">
        <v>6.9791286792386928E-2</v>
      </c>
      <c r="Q56" s="20">
        <v>0</v>
      </c>
      <c r="R56" s="20">
        <v>0.41666666666666669</v>
      </c>
      <c r="S56" s="20">
        <v>0.48645795345905363</v>
      </c>
      <c r="T56" s="21">
        <f t="shared" si="5"/>
        <v>26.010901758776214</v>
      </c>
      <c r="U56" s="10">
        <f t="shared" si="9"/>
        <v>1.8702079534590537</v>
      </c>
    </row>
    <row r="57" spans="1:21" s="11" customFormat="1" x14ac:dyDescent="0.25">
      <c r="A57" s="14" t="s">
        <v>5</v>
      </c>
      <c r="B57" s="12" t="s">
        <v>23</v>
      </c>
      <c r="C57" s="15">
        <v>1796</v>
      </c>
      <c r="D57" s="12" t="s">
        <v>167</v>
      </c>
      <c r="E57" s="13" t="s">
        <v>10</v>
      </c>
      <c r="F57" s="16">
        <v>0.33</v>
      </c>
      <c r="G57" s="17">
        <v>1</v>
      </c>
      <c r="H57" s="18">
        <f t="shared" si="10"/>
        <v>0.66500000000000004</v>
      </c>
      <c r="I57" s="19">
        <v>1</v>
      </c>
      <c r="J57" s="17">
        <v>0.25</v>
      </c>
      <c r="K57" s="18">
        <f t="shared" si="11"/>
        <v>0.25</v>
      </c>
      <c r="L57" s="20">
        <f t="shared" si="12"/>
        <v>0.45750000000000002</v>
      </c>
      <c r="M57" s="21">
        <f t="shared" si="3"/>
        <v>24.512593622527632</v>
      </c>
      <c r="N57" s="20">
        <v>0.66</v>
      </c>
      <c r="O57" s="21">
        <f t="shared" si="4"/>
        <v>35.362430143974287</v>
      </c>
      <c r="P57" s="20">
        <v>0.33188374705851043</v>
      </c>
      <c r="Q57" s="20">
        <v>3.3715441672285906E-4</v>
      </c>
      <c r="R57" s="20">
        <v>0.41666666666666669</v>
      </c>
      <c r="S57" s="20">
        <v>0.74888756814190005</v>
      </c>
      <c r="T57" s="21">
        <f t="shared" si="5"/>
        <v>40.124976233498067</v>
      </c>
      <c r="U57" s="10">
        <f t="shared" si="9"/>
        <v>1.8663875681419002</v>
      </c>
    </row>
    <row r="58" spans="1:21" s="11" customFormat="1" x14ac:dyDescent="0.25">
      <c r="A58" s="14" t="s">
        <v>290</v>
      </c>
      <c r="B58" s="12" t="s">
        <v>96</v>
      </c>
      <c r="C58" s="15">
        <v>2614</v>
      </c>
      <c r="D58" s="12" t="s">
        <v>232</v>
      </c>
      <c r="E58" s="13"/>
      <c r="F58" s="16">
        <v>1</v>
      </c>
      <c r="G58" s="17">
        <v>0.22</v>
      </c>
      <c r="H58" s="18">
        <f t="shared" si="10"/>
        <v>0.61</v>
      </c>
      <c r="I58" s="19">
        <v>0.25</v>
      </c>
      <c r="J58" s="17">
        <v>0.5</v>
      </c>
      <c r="K58" s="18">
        <f t="shared" si="11"/>
        <v>0.125</v>
      </c>
      <c r="L58" s="20">
        <f t="shared" si="12"/>
        <v>0.36749999999999999</v>
      </c>
      <c r="M58" s="21">
        <f t="shared" si="3"/>
        <v>19.720545960767609</v>
      </c>
      <c r="N58" s="20">
        <v>0.66</v>
      </c>
      <c r="O58" s="21">
        <f t="shared" si="4"/>
        <v>35.416490705052034</v>
      </c>
      <c r="P58" s="20">
        <v>2.7053371026211095E-3</v>
      </c>
      <c r="Q58" s="20">
        <v>0</v>
      </c>
      <c r="R58" s="20">
        <v>0.83333333333333337</v>
      </c>
      <c r="S58" s="20">
        <v>0.83603867043595448</v>
      </c>
      <c r="T58" s="21">
        <f t="shared" si="5"/>
        <v>44.862963334180364</v>
      </c>
      <c r="U58" s="10">
        <f t="shared" si="9"/>
        <v>1.8635386704359544</v>
      </c>
    </row>
    <row r="59" spans="1:21" s="11" customFormat="1" x14ac:dyDescent="0.25">
      <c r="A59" s="14" t="s">
        <v>290</v>
      </c>
      <c r="B59" s="12" t="s">
        <v>51</v>
      </c>
      <c r="C59" s="15">
        <v>2766</v>
      </c>
      <c r="D59" s="12" t="s">
        <v>190</v>
      </c>
      <c r="E59" s="13"/>
      <c r="F59" s="16">
        <v>0.33</v>
      </c>
      <c r="G59" s="17">
        <v>0.11</v>
      </c>
      <c r="H59" s="18">
        <f t="shared" si="10"/>
        <v>0.22</v>
      </c>
      <c r="I59" s="19">
        <v>0.25</v>
      </c>
      <c r="J59" s="17">
        <v>1</v>
      </c>
      <c r="K59" s="18">
        <f t="shared" si="11"/>
        <v>0.25</v>
      </c>
      <c r="L59" s="20">
        <f t="shared" si="12"/>
        <v>0.23499999999999999</v>
      </c>
      <c r="M59" s="21">
        <f t="shared" si="3"/>
        <v>12.635972961354243</v>
      </c>
      <c r="N59" s="20">
        <v>0.66</v>
      </c>
      <c r="O59" s="21">
        <f t="shared" si="4"/>
        <v>35.488264487207665</v>
      </c>
      <c r="P59" s="20">
        <v>0.37255826735394171</v>
      </c>
      <c r="Q59" s="20">
        <v>8.8781275221953195E-3</v>
      </c>
      <c r="R59" s="20">
        <v>0.58333333333333337</v>
      </c>
      <c r="S59" s="20">
        <v>0.96476972820947038</v>
      </c>
      <c r="T59" s="21">
        <f t="shared" si="5"/>
        <v>51.875762551438086</v>
      </c>
      <c r="U59" s="10">
        <f t="shared" si="9"/>
        <v>1.8597697282094705</v>
      </c>
    </row>
    <row r="60" spans="1:21" s="11" customFormat="1" ht="30" x14ac:dyDescent="0.25">
      <c r="A60" s="14" t="s">
        <v>5</v>
      </c>
      <c r="B60" s="12" t="s">
        <v>17</v>
      </c>
      <c r="C60" s="15">
        <v>1359</v>
      </c>
      <c r="D60" s="12" t="s">
        <v>162</v>
      </c>
      <c r="E60" s="13" t="s">
        <v>10</v>
      </c>
      <c r="F60" s="16">
        <v>1</v>
      </c>
      <c r="G60" s="17">
        <v>0.33</v>
      </c>
      <c r="H60" s="18">
        <f t="shared" si="10"/>
        <v>0.66500000000000004</v>
      </c>
      <c r="I60" s="19">
        <v>1</v>
      </c>
      <c r="J60" s="17">
        <v>0.25</v>
      </c>
      <c r="K60" s="18">
        <f t="shared" si="11"/>
        <v>0.25</v>
      </c>
      <c r="L60" s="20">
        <f t="shared" si="12"/>
        <v>0.45750000000000002</v>
      </c>
      <c r="M60" s="21">
        <f t="shared" si="3"/>
        <v>24.603907904259056</v>
      </c>
      <c r="N60" s="20">
        <v>0.66</v>
      </c>
      <c r="O60" s="21">
        <f t="shared" si="4"/>
        <v>35.494162222537653</v>
      </c>
      <c r="P60" s="20">
        <v>9.9056600726238953E-2</v>
      </c>
      <c r="Q60" s="20">
        <v>0.14290410681772203</v>
      </c>
      <c r="R60" s="20">
        <v>0.5</v>
      </c>
      <c r="S60" s="20">
        <v>0.74196070754396093</v>
      </c>
      <c r="T60" s="21">
        <f t="shared" si="5"/>
        <v>39.901929873203279</v>
      </c>
      <c r="U60" s="10">
        <f t="shared" si="9"/>
        <v>1.8594607075439611</v>
      </c>
    </row>
    <row r="61" spans="1:21" s="11" customFormat="1" x14ac:dyDescent="0.25">
      <c r="A61" s="14" t="s">
        <v>5</v>
      </c>
      <c r="B61" s="12" t="s">
        <v>28</v>
      </c>
      <c r="C61" s="15">
        <v>1212</v>
      </c>
      <c r="D61" s="12" t="s">
        <v>171</v>
      </c>
      <c r="E61" s="13" t="s">
        <v>10</v>
      </c>
      <c r="F61" s="16">
        <v>0.33</v>
      </c>
      <c r="G61" s="17">
        <v>1</v>
      </c>
      <c r="H61" s="18">
        <f t="shared" si="10"/>
        <v>0.66500000000000004</v>
      </c>
      <c r="I61" s="19">
        <v>1</v>
      </c>
      <c r="J61" s="17">
        <v>0.5</v>
      </c>
      <c r="K61" s="18">
        <f t="shared" si="11"/>
        <v>0.5</v>
      </c>
      <c r="L61" s="20">
        <f t="shared" si="12"/>
        <v>0.58250000000000002</v>
      </c>
      <c r="M61" s="21">
        <f t="shared" si="3"/>
        <v>31.429477258313042</v>
      </c>
      <c r="N61" s="20">
        <v>0.66</v>
      </c>
      <c r="O61" s="21">
        <f t="shared" si="4"/>
        <v>35.61108152873237</v>
      </c>
      <c r="P61" s="20">
        <v>0.26876624726888615</v>
      </c>
      <c r="Q61" s="20">
        <v>8.7560931576096766E-3</v>
      </c>
      <c r="R61" s="20">
        <v>0.33333333333333331</v>
      </c>
      <c r="S61" s="20">
        <v>0.61085567375982919</v>
      </c>
      <c r="T61" s="21">
        <f t="shared" si="5"/>
        <v>32.95944121295458</v>
      </c>
      <c r="U61" s="10">
        <f t="shared" si="9"/>
        <v>1.8533556737598293</v>
      </c>
    </row>
    <row r="62" spans="1:21" s="11" customFormat="1" ht="30" x14ac:dyDescent="0.25">
      <c r="A62" s="14" t="s">
        <v>102</v>
      </c>
      <c r="B62" s="12" t="s">
        <v>109</v>
      </c>
      <c r="C62" s="15">
        <v>1388</v>
      </c>
      <c r="D62" s="12" t="s">
        <v>241</v>
      </c>
      <c r="E62" s="13"/>
      <c r="F62" s="16">
        <v>0.66</v>
      </c>
      <c r="G62" s="17">
        <v>0.33200000000000002</v>
      </c>
      <c r="H62" s="18">
        <f t="shared" si="10"/>
        <v>0.496</v>
      </c>
      <c r="I62" s="19">
        <v>0.75</v>
      </c>
      <c r="J62" s="17">
        <v>0.5</v>
      </c>
      <c r="K62" s="18">
        <f t="shared" si="11"/>
        <v>0.375</v>
      </c>
      <c r="L62" s="20">
        <f t="shared" si="12"/>
        <v>0.4355</v>
      </c>
      <c r="M62" s="21">
        <f t="shared" si="3"/>
        <v>23.61391619259194</v>
      </c>
      <c r="N62" s="20">
        <v>0.33</v>
      </c>
      <c r="O62" s="21">
        <f t="shared" si="4"/>
        <v>17.893438217119037</v>
      </c>
      <c r="P62" s="20">
        <v>0.41961743971737009</v>
      </c>
      <c r="Q62" s="20">
        <v>7.5800711743772245E-2</v>
      </c>
      <c r="R62" s="20">
        <v>0.58333333333333337</v>
      </c>
      <c r="S62" s="20">
        <v>1.0787514847944757</v>
      </c>
      <c r="T62" s="21">
        <f t="shared" si="5"/>
        <v>58.492645590289023</v>
      </c>
      <c r="U62" s="10">
        <f t="shared" si="9"/>
        <v>1.8442514847944758</v>
      </c>
    </row>
    <row r="63" spans="1:21" s="11" customFormat="1" x14ac:dyDescent="0.25">
      <c r="A63" s="14" t="s">
        <v>290</v>
      </c>
      <c r="B63" s="12" t="s">
        <v>61</v>
      </c>
      <c r="C63" s="15">
        <v>5356</v>
      </c>
      <c r="D63" s="12" t="s">
        <v>200</v>
      </c>
      <c r="E63" s="13" t="s">
        <v>45</v>
      </c>
      <c r="F63" s="16">
        <v>1</v>
      </c>
      <c r="G63" s="17">
        <v>1</v>
      </c>
      <c r="H63" s="18">
        <f t="shared" si="10"/>
        <v>1</v>
      </c>
      <c r="I63" s="19">
        <v>0.75</v>
      </c>
      <c r="J63" s="17">
        <v>0.25</v>
      </c>
      <c r="K63" s="18">
        <f t="shared" si="11"/>
        <v>0.1875</v>
      </c>
      <c r="L63" s="20">
        <f t="shared" si="12"/>
        <v>0.59375</v>
      </c>
      <c r="M63" s="21">
        <f t="shared" si="3"/>
        <v>32.405909778416202</v>
      </c>
      <c r="N63" s="20">
        <v>0.66</v>
      </c>
      <c r="O63" s="21">
        <f t="shared" si="4"/>
        <v>36.021727080007899</v>
      </c>
      <c r="P63" s="20">
        <v>0.32847752905232203</v>
      </c>
      <c r="Q63" s="20">
        <v>0</v>
      </c>
      <c r="R63" s="20">
        <v>0.25</v>
      </c>
      <c r="S63" s="20">
        <v>0.57847752905232208</v>
      </c>
      <c r="T63" s="21">
        <f t="shared" si="5"/>
        <v>31.572363141575888</v>
      </c>
      <c r="U63" s="10">
        <f t="shared" si="9"/>
        <v>1.8322275290523222</v>
      </c>
    </row>
    <row r="64" spans="1:21" s="11" customFormat="1" ht="30" x14ac:dyDescent="0.25">
      <c r="A64" s="14" t="s">
        <v>290</v>
      </c>
      <c r="B64" s="12" t="s">
        <v>91</v>
      </c>
      <c r="C64" s="15">
        <v>2023</v>
      </c>
      <c r="D64" s="12" t="s">
        <v>227</v>
      </c>
      <c r="E64" s="13" t="s">
        <v>10</v>
      </c>
      <c r="F64" s="16">
        <v>1</v>
      </c>
      <c r="G64" s="17">
        <v>0.16500000000000001</v>
      </c>
      <c r="H64" s="18">
        <f t="shared" si="10"/>
        <v>0.58250000000000002</v>
      </c>
      <c r="I64" s="19">
        <v>1</v>
      </c>
      <c r="J64" s="17">
        <v>0.25</v>
      </c>
      <c r="K64" s="18">
        <f t="shared" si="11"/>
        <v>0.25</v>
      </c>
      <c r="L64" s="20">
        <f t="shared" si="12"/>
        <v>0.41625000000000001</v>
      </c>
      <c r="M64" s="21">
        <f t="shared" si="3"/>
        <v>22.737696962420241</v>
      </c>
      <c r="N64" s="20">
        <v>0.66</v>
      </c>
      <c r="O64" s="21">
        <f t="shared" si="4"/>
        <v>36.052564553026691</v>
      </c>
      <c r="P64" s="20">
        <v>4.4103377112368232E-3</v>
      </c>
      <c r="Q64" s="20">
        <v>0</v>
      </c>
      <c r="R64" s="20">
        <v>0.75</v>
      </c>
      <c r="S64" s="20">
        <v>0.75441033771123678</v>
      </c>
      <c r="T64" s="21">
        <f t="shared" si="5"/>
        <v>41.209738484553071</v>
      </c>
      <c r="U64" s="10">
        <f t="shared" si="9"/>
        <v>1.8306603377112367</v>
      </c>
    </row>
    <row r="65" spans="1:21" s="11" customFormat="1" x14ac:dyDescent="0.25">
      <c r="A65" s="14" t="s">
        <v>290</v>
      </c>
      <c r="B65" s="12" t="s">
        <v>59</v>
      </c>
      <c r="C65" s="15">
        <v>5354</v>
      </c>
      <c r="D65" s="12" t="s">
        <v>198</v>
      </c>
      <c r="E65" s="13" t="s">
        <v>45</v>
      </c>
      <c r="F65" s="16">
        <v>1</v>
      </c>
      <c r="G65" s="17">
        <v>0.33</v>
      </c>
      <c r="H65" s="18">
        <f t="shared" si="10"/>
        <v>0.66500000000000004</v>
      </c>
      <c r="I65" s="19">
        <v>0.75</v>
      </c>
      <c r="J65" s="17">
        <v>0.5</v>
      </c>
      <c r="K65" s="18">
        <f t="shared" si="11"/>
        <v>0.375</v>
      </c>
      <c r="L65" s="20">
        <f t="shared" si="12"/>
        <v>0.52</v>
      </c>
      <c r="M65" s="21">
        <f t="shared" si="3"/>
        <v>28.499561795974468</v>
      </c>
      <c r="N65" s="20">
        <v>0.33</v>
      </c>
      <c r="O65" s="21">
        <f t="shared" si="4"/>
        <v>18.086260370522258</v>
      </c>
      <c r="P65" s="20">
        <v>0.55792279096299202</v>
      </c>
      <c r="Q65" s="20">
        <v>0</v>
      </c>
      <c r="R65" s="20">
        <v>0.41666666666666669</v>
      </c>
      <c r="S65" s="20">
        <v>0.97458945762965876</v>
      </c>
      <c r="T65" s="21">
        <f t="shared" si="5"/>
        <v>53.414177833503274</v>
      </c>
      <c r="U65" s="10">
        <f t="shared" si="9"/>
        <v>1.8245894576296589</v>
      </c>
    </row>
    <row r="66" spans="1:21" s="11" customFormat="1" ht="30" x14ac:dyDescent="0.25">
      <c r="A66" s="14" t="s">
        <v>290</v>
      </c>
      <c r="B66" s="12" t="s">
        <v>71</v>
      </c>
      <c r="C66" s="15">
        <v>1709</v>
      </c>
      <c r="D66" s="12" t="s">
        <v>208</v>
      </c>
      <c r="E66" s="13" t="s">
        <v>25</v>
      </c>
      <c r="F66" s="16">
        <v>0.66</v>
      </c>
      <c r="G66" s="17">
        <v>0.88666666666666671</v>
      </c>
      <c r="H66" s="18">
        <f t="shared" si="10"/>
        <v>0.77333333333333343</v>
      </c>
      <c r="I66" s="19">
        <v>1</v>
      </c>
      <c r="J66" s="17">
        <v>0.75</v>
      </c>
      <c r="K66" s="18">
        <f t="shared" si="11"/>
        <v>0.75</v>
      </c>
      <c r="L66" s="20">
        <f t="shared" si="12"/>
        <v>0.76166666666666671</v>
      </c>
      <c r="M66" s="21">
        <f t="shared" si="3"/>
        <v>41.766566075146656</v>
      </c>
      <c r="N66" s="20">
        <v>0.66</v>
      </c>
      <c r="O66" s="21">
        <f t="shared" si="4"/>
        <v>36.191597736888561</v>
      </c>
      <c r="P66" s="20">
        <v>6.8278290115082185E-2</v>
      </c>
      <c r="Q66" s="20">
        <v>3.4940600978336831E-4</v>
      </c>
      <c r="R66" s="20">
        <v>0.33333333333333331</v>
      </c>
      <c r="S66" s="20">
        <v>0.40196102945819889</v>
      </c>
      <c r="T66" s="21">
        <f t="shared" si="5"/>
        <v>22.041836187964769</v>
      </c>
      <c r="U66" s="10">
        <f t="shared" si="9"/>
        <v>1.8236276961248659</v>
      </c>
    </row>
    <row r="67" spans="1:21" s="11" customFormat="1" x14ac:dyDescent="0.25">
      <c r="A67" s="14" t="s">
        <v>290</v>
      </c>
      <c r="B67" s="12" t="s">
        <v>84</v>
      </c>
      <c r="C67" s="15">
        <v>5396</v>
      </c>
      <c r="D67" s="12" t="s">
        <v>221</v>
      </c>
      <c r="E67" s="13" t="s">
        <v>45</v>
      </c>
      <c r="F67" s="16">
        <v>0.66</v>
      </c>
      <c r="G67" s="17">
        <v>1</v>
      </c>
      <c r="H67" s="18">
        <f t="shared" si="10"/>
        <v>0.83000000000000007</v>
      </c>
      <c r="I67" s="19">
        <v>0.75</v>
      </c>
      <c r="J67" s="17">
        <v>0</v>
      </c>
      <c r="K67" s="18">
        <f t="shared" si="11"/>
        <v>0</v>
      </c>
      <c r="L67" s="20">
        <f t="shared" si="12"/>
        <v>0.41500000000000004</v>
      </c>
      <c r="M67" s="21">
        <f t="shared" si="3"/>
        <v>22.823503395598131</v>
      </c>
      <c r="N67" s="20">
        <v>0.33</v>
      </c>
      <c r="O67" s="21">
        <f t="shared" si="4"/>
        <v>18.148809929029838</v>
      </c>
      <c r="P67" s="20">
        <v>0.35420611898637183</v>
      </c>
      <c r="Q67" s="20">
        <v>0.38576158940397354</v>
      </c>
      <c r="R67" s="20">
        <v>0.33333333333333331</v>
      </c>
      <c r="S67" s="20">
        <v>1.0733010417236786</v>
      </c>
      <c r="T67" s="21">
        <f t="shared" si="5"/>
        <v>59.027686675372024</v>
      </c>
      <c r="U67" s="10">
        <f t="shared" si="9"/>
        <v>1.8183010417236787</v>
      </c>
    </row>
    <row r="68" spans="1:21" s="11" customFormat="1" x14ac:dyDescent="0.25">
      <c r="A68" s="14" t="s">
        <v>102</v>
      </c>
      <c r="B68" s="12" t="s">
        <v>106</v>
      </c>
      <c r="C68" s="15">
        <v>1114</v>
      </c>
      <c r="D68" s="12" t="s">
        <v>240</v>
      </c>
      <c r="E68" s="13"/>
      <c r="F68" s="16">
        <v>1</v>
      </c>
      <c r="G68" s="17">
        <v>0.11</v>
      </c>
      <c r="H68" s="18">
        <f t="shared" si="10"/>
        <v>0.55500000000000005</v>
      </c>
      <c r="I68" s="19">
        <v>0.5</v>
      </c>
      <c r="J68" s="17">
        <v>1</v>
      </c>
      <c r="K68" s="18">
        <f t="shared" si="11"/>
        <v>0.5</v>
      </c>
      <c r="L68" s="20">
        <f t="shared" si="12"/>
        <v>0.52750000000000008</v>
      </c>
      <c r="M68" s="21">
        <f t="shared" si="3"/>
        <v>29.622163683228283</v>
      </c>
      <c r="N68" s="20">
        <v>0.33</v>
      </c>
      <c r="O68" s="21">
        <f t="shared" si="4"/>
        <v>18.531400977185463</v>
      </c>
      <c r="P68" s="20">
        <v>6.594541869441182E-3</v>
      </c>
      <c r="Q68" s="20">
        <v>0</v>
      </c>
      <c r="R68" s="20">
        <v>0.91666666666666663</v>
      </c>
      <c r="S68" s="20">
        <v>0.92326120853610782</v>
      </c>
      <c r="T68" s="21">
        <f t="shared" si="5"/>
        <v>51.84643533958625</v>
      </c>
      <c r="U68" s="10">
        <f t="shared" si="9"/>
        <v>1.780761208536108</v>
      </c>
    </row>
    <row r="69" spans="1:21" s="11" customFormat="1" x14ac:dyDescent="0.25">
      <c r="A69" s="14" t="s">
        <v>102</v>
      </c>
      <c r="B69" s="12" t="s">
        <v>144</v>
      </c>
      <c r="C69" s="15">
        <v>1688</v>
      </c>
      <c r="D69" s="12" t="s">
        <v>273</v>
      </c>
      <c r="E69" s="13" t="s">
        <v>10</v>
      </c>
      <c r="F69" s="16">
        <v>0.66</v>
      </c>
      <c r="G69" s="17">
        <v>0.11</v>
      </c>
      <c r="H69" s="18">
        <f t="shared" si="10"/>
        <v>0.38500000000000001</v>
      </c>
      <c r="I69" s="19">
        <v>1</v>
      </c>
      <c r="J69" s="17">
        <v>0.5</v>
      </c>
      <c r="K69" s="18">
        <f t="shared" si="11"/>
        <v>0.5</v>
      </c>
      <c r="L69" s="20">
        <f t="shared" si="12"/>
        <v>0.4425</v>
      </c>
      <c r="M69" s="21">
        <f t="shared" si="3"/>
        <v>24.912325971600303</v>
      </c>
      <c r="N69" s="20">
        <v>0.66</v>
      </c>
      <c r="O69" s="21">
        <f t="shared" si="4"/>
        <v>37.157367550861466</v>
      </c>
      <c r="P69" s="20">
        <v>0.11459201518659103</v>
      </c>
      <c r="Q69" s="20">
        <v>5.9137151469480037E-2</v>
      </c>
      <c r="R69" s="20">
        <v>0.5</v>
      </c>
      <c r="S69" s="20">
        <v>0.67372916665607108</v>
      </c>
      <c r="T69" s="21">
        <f t="shared" si="5"/>
        <v>37.930306477538231</v>
      </c>
      <c r="U69" s="10">
        <f t="shared" si="9"/>
        <v>1.776229166656071</v>
      </c>
    </row>
    <row r="70" spans="1:21" s="11" customFormat="1" ht="30" x14ac:dyDescent="0.25">
      <c r="A70" s="14" t="s">
        <v>5</v>
      </c>
      <c r="B70" s="12" t="s">
        <v>34</v>
      </c>
      <c r="C70" s="15">
        <v>1713</v>
      </c>
      <c r="D70" s="12" t="s">
        <v>176</v>
      </c>
      <c r="E70" s="13" t="s">
        <v>25</v>
      </c>
      <c r="F70" s="16">
        <v>0.66</v>
      </c>
      <c r="G70" s="17">
        <v>0.83000000000000007</v>
      </c>
      <c r="H70" s="18">
        <f t="shared" ref="H70:H101" si="13">AVERAGE(F70,G70)</f>
        <v>0.74500000000000011</v>
      </c>
      <c r="I70" s="19">
        <v>1</v>
      </c>
      <c r="J70" s="17">
        <v>0.25</v>
      </c>
      <c r="K70" s="18">
        <f t="shared" ref="K70:K101" si="14">I70*J70</f>
        <v>0.25</v>
      </c>
      <c r="L70" s="20">
        <f t="shared" ref="L70:L101" si="15">AVERAGE(K70,H70)</f>
        <v>0.49750000000000005</v>
      </c>
      <c r="M70" s="21">
        <f t="shared" si="3"/>
        <v>28.071670502889376</v>
      </c>
      <c r="N70" s="20">
        <v>0.66</v>
      </c>
      <c r="O70" s="21">
        <f t="shared" si="4"/>
        <v>37.240809109360775</v>
      </c>
      <c r="P70" s="20">
        <v>3.0548156498030082E-2</v>
      </c>
      <c r="Q70" s="20">
        <v>8.6786721631590359E-4</v>
      </c>
      <c r="R70" s="20">
        <v>0.58333333333333337</v>
      </c>
      <c r="S70" s="20">
        <v>0.61474935704767941</v>
      </c>
      <c r="T70" s="21">
        <f t="shared" ref="T70:T133" si="16">S70*100/$U70</f>
        <v>34.687520387749849</v>
      </c>
      <c r="U70" s="10">
        <f t="shared" si="9"/>
        <v>1.7722493570476796</v>
      </c>
    </row>
    <row r="71" spans="1:21" s="11" customFormat="1" ht="30" x14ac:dyDescent="0.25">
      <c r="A71" s="14" t="s">
        <v>102</v>
      </c>
      <c r="B71" s="12" t="s">
        <v>110</v>
      </c>
      <c r="C71" s="15">
        <v>1955</v>
      </c>
      <c r="D71" s="12" t="s">
        <v>242</v>
      </c>
      <c r="E71" s="13"/>
      <c r="F71" s="16">
        <v>0.66</v>
      </c>
      <c r="G71" s="17">
        <v>0.16500000000000001</v>
      </c>
      <c r="H71" s="18">
        <f t="shared" si="13"/>
        <v>0.41250000000000003</v>
      </c>
      <c r="I71" s="19">
        <v>0.5</v>
      </c>
      <c r="J71" s="17">
        <v>0</v>
      </c>
      <c r="K71" s="18">
        <f t="shared" si="14"/>
        <v>0</v>
      </c>
      <c r="L71" s="20">
        <f t="shared" si="15"/>
        <v>0.20625000000000002</v>
      </c>
      <c r="M71" s="21">
        <f t="shared" ref="M71:M134" si="17">L71*100/$U71</f>
        <v>11.72878116050769</v>
      </c>
      <c r="N71" s="20">
        <v>0.33</v>
      </c>
      <c r="O71" s="21">
        <f t="shared" ref="O71:O134" si="18">N71*100/$U71</f>
        <v>18.766049856812305</v>
      </c>
      <c r="P71" s="20">
        <v>4.85802918034844E-3</v>
      </c>
      <c r="Q71" s="20">
        <v>5.0720046082949312E-2</v>
      </c>
      <c r="R71" s="20">
        <v>1.1666666666666667</v>
      </c>
      <c r="S71" s="20">
        <v>1.2222447419299645</v>
      </c>
      <c r="T71" s="21">
        <f t="shared" si="16"/>
        <v>69.505168982680004</v>
      </c>
      <c r="U71" s="10">
        <f t="shared" si="9"/>
        <v>1.7584947419299644</v>
      </c>
    </row>
    <row r="72" spans="1:21" s="11" customFormat="1" x14ac:dyDescent="0.25">
      <c r="A72" s="14" t="s">
        <v>102</v>
      </c>
      <c r="B72" s="12" t="s">
        <v>145</v>
      </c>
      <c r="C72" s="15">
        <v>1119</v>
      </c>
      <c r="D72" s="12" t="s">
        <v>274</v>
      </c>
      <c r="E72" s="13" t="s">
        <v>10</v>
      </c>
      <c r="F72" s="16">
        <v>0.33</v>
      </c>
      <c r="G72" s="17">
        <v>1</v>
      </c>
      <c r="H72" s="18">
        <f t="shared" si="13"/>
        <v>0.66500000000000004</v>
      </c>
      <c r="I72" s="19">
        <v>1</v>
      </c>
      <c r="J72" s="17">
        <v>0.25</v>
      </c>
      <c r="K72" s="18">
        <f t="shared" si="14"/>
        <v>0.25</v>
      </c>
      <c r="L72" s="20">
        <f t="shared" si="15"/>
        <v>0.45750000000000002</v>
      </c>
      <c r="M72" s="21">
        <f t="shared" si="17"/>
        <v>26.083338690186718</v>
      </c>
      <c r="N72" s="20">
        <v>0.66</v>
      </c>
      <c r="O72" s="21">
        <f t="shared" si="18"/>
        <v>37.628423028466088</v>
      </c>
      <c r="P72" s="20">
        <v>2.2993314667635266E-3</v>
      </c>
      <c r="Q72" s="20">
        <v>5.0860585197934599E-2</v>
      </c>
      <c r="R72" s="20">
        <v>0.58333333333333337</v>
      </c>
      <c r="S72" s="20">
        <v>0.63649324999803147</v>
      </c>
      <c r="T72" s="21">
        <f t="shared" si="16"/>
        <v>36.288238281347198</v>
      </c>
      <c r="U72" s="10">
        <f t="shared" si="9"/>
        <v>1.7539932499980315</v>
      </c>
    </row>
    <row r="73" spans="1:21" s="11" customFormat="1" ht="30" x14ac:dyDescent="0.25">
      <c r="A73" s="14" t="s">
        <v>290</v>
      </c>
      <c r="B73" s="12" t="s">
        <v>89</v>
      </c>
      <c r="C73" s="15">
        <v>1586</v>
      </c>
      <c r="D73" s="12" t="s">
        <v>225</v>
      </c>
      <c r="E73" s="13"/>
      <c r="F73" s="16">
        <v>0.66</v>
      </c>
      <c r="G73" s="17">
        <v>1</v>
      </c>
      <c r="H73" s="18">
        <f t="shared" si="13"/>
        <v>0.83000000000000007</v>
      </c>
      <c r="I73" s="19">
        <v>0</v>
      </c>
      <c r="J73" s="17">
        <v>0</v>
      </c>
      <c r="K73" s="18">
        <f t="shared" si="14"/>
        <v>0</v>
      </c>
      <c r="L73" s="20">
        <f t="shared" si="15"/>
        <v>0.41500000000000004</v>
      </c>
      <c r="M73" s="21">
        <f t="shared" si="17"/>
        <v>23.726963175530376</v>
      </c>
      <c r="N73" s="20">
        <v>0.66</v>
      </c>
      <c r="O73" s="21">
        <f t="shared" si="18"/>
        <v>37.734447459879632</v>
      </c>
      <c r="P73" s="20">
        <v>7.3982976520270919E-3</v>
      </c>
      <c r="Q73" s="20">
        <v>0</v>
      </c>
      <c r="R73" s="20">
        <v>0.66666666666666663</v>
      </c>
      <c r="S73" s="20">
        <v>0.67406496431869367</v>
      </c>
      <c r="T73" s="21">
        <f t="shared" si="16"/>
        <v>38.538589364589981</v>
      </c>
      <c r="U73" s="10">
        <f t="shared" si="9"/>
        <v>1.749064964318694</v>
      </c>
    </row>
    <row r="74" spans="1:21" s="11" customFormat="1" ht="30" x14ac:dyDescent="0.25">
      <c r="A74" s="14" t="s">
        <v>290</v>
      </c>
      <c r="B74" s="12" t="s">
        <v>40</v>
      </c>
      <c r="C74" s="15">
        <v>5325</v>
      </c>
      <c r="D74" s="12" t="s">
        <v>182</v>
      </c>
      <c r="E74" s="13"/>
      <c r="F74" s="16">
        <v>0.66</v>
      </c>
      <c r="G74" s="17">
        <v>0.22</v>
      </c>
      <c r="H74" s="18">
        <f t="shared" si="13"/>
        <v>0.44</v>
      </c>
      <c r="I74" s="19">
        <v>0.5</v>
      </c>
      <c r="J74" s="17">
        <v>0.25</v>
      </c>
      <c r="K74" s="18">
        <f t="shared" si="14"/>
        <v>0.125</v>
      </c>
      <c r="L74" s="20">
        <f t="shared" si="15"/>
        <v>0.28249999999999997</v>
      </c>
      <c r="M74" s="21">
        <f t="shared" si="17"/>
        <v>16.363922304465607</v>
      </c>
      <c r="N74" s="20">
        <v>0.33</v>
      </c>
      <c r="O74" s="21">
        <f t="shared" si="18"/>
        <v>19.115378267163369</v>
      </c>
      <c r="P74" s="20">
        <v>0.10173751009606179</v>
      </c>
      <c r="Q74" s="20">
        <v>9.5454545454545459E-2</v>
      </c>
      <c r="R74" s="20">
        <v>0.91666666666666663</v>
      </c>
      <c r="S74" s="20">
        <v>1.113858722217274</v>
      </c>
      <c r="T74" s="21">
        <f t="shared" si="16"/>
        <v>64.520699428371017</v>
      </c>
      <c r="U74" s="10">
        <f t="shared" si="9"/>
        <v>1.726358722217274</v>
      </c>
    </row>
    <row r="75" spans="1:21" s="11" customFormat="1" x14ac:dyDescent="0.25">
      <c r="A75" s="14" t="s">
        <v>290</v>
      </c>
      <c r="B75" s="12" t="s">
        <v>55</v>
      </c>
      <c r="C75" s="15">
        <v>5375</v>
      </c>
      <c r="D75" s="12" t="s">
        <v>194</v>
      </c>
      <c r="E75" s="13" t="s">
        <v>45</v>
      </c>
      <c r="F75" s="16">
        <v>1</v>
      </c>
      <c r="G75" s="17">
        <v>1</v>
      </c>
      <c r="H75" s="18">
        <f t="shared" si="13"/>
        <v>1</v>
      </c>
      <c r="I75" s="19">
        <v>0.75</v>
      </c>
      <c r="J75" s="17">
        <v>0.25</v>
      </c>
      <c r="K75" s="18">
        <f t="shared" si="14"/>
        <v>0.1875</v>
      </c>
      <c r="L75" s="20">
        <f t="shared" si="15"/>
        <v>0.59375</v>
      </c>
      <c r="M75" s="21">
        <f t="shared" si="17"/>
        <v>35.226984213262121</v>
      </c>
      <c r="N75" s="20">
        <v>0.33</v>
      </c>
      <c r="O75" s="21">
        <f t="shared" si="18"/>
        <v>19.578787015370946</v>
      </c>
      <c r="P75" s="20">
        <v>0.58424509534099056</v>
      </c>
      <c r="Q75" s="20">
        <v>1.0835913312693499E-2</v>
      </c>
      <c r="R75" s="20">
        <v>0.16666666666666666</v>
      </c>
      <c r="S75" s="20">
        <v>0.7617476753203507</v>
      </c>
      <c r="T75" s="21">
        <f t="shared" si="16"/>
        <v>45.19422877136693</v>
      </c>
      <c r="U75" s="10">
        <f t="shared" si="9"/>
        <v>1.6854976753203508</v>
      </c>
    </row>
    <row r="76" spans="1:21" s="11" customFormat="1" ht="30" x14ac:dyDescent="0.25">
      <c r="A76" s="14" t="s">
        <v>102</v>
      </c>
      <c r="B76" s="12" t="s">
        <v>132</v>
      </c>
      <c r="C76" s="15">
        <v>1235</v>
      </c>
      <c r="D76" s="12" t="s">
        <v>263</v>
      </c>
      <c r="E76" s="13"/>
      <c r="F76" s="16">
        <v>0.66</v>
      </c>
      <c r="G76" s="17">
        <v>0</v>
      </c>
      <c r="H76" s="18">
        <f t="shared" si="13"/>
        <v>0.33</v>
      </c>
      <c r="I76" s="19">
        <v>0.5</v>
      </c>
      <c r="J76" s="17">
        <v>0</v>
      </c>
      <c r="K76" s="18">
        <f t="shared" si="14"/>
        <v>0</v>
      </c>
      <c r="L76" s="20">
        <f t="shared" si="15"/>
        <v>0.16500000000000001</v>
      </c>
      <c r="M76" s="21">
        <f t="shared" si="17"/>
        <v>9.8862722437604198</v>
      </c>
      <c r="N76" s="20">
        <v>0.33</v>
      </c>
      <c r="O76" s="21">
        <f t="shared" si="18"/>
        <v>19.77254448752084</v>
      </c>
      <c r="P76" s="20">
        <v>7.1998626748037801E-3</v>
      </c>
      <c r="Q76" s="20">
        <v>1.1441647597254004E-4</v>
      </c>
      <c r="R76" s="20">
        <v>1.1666666666666667</v>
      </c>
      <c r="S76" s="20">
        <v>1.1739809458174431</v>
      </c>
      <c r="T76" s="21">
        <f t="shared" si="16"/>
        <v>70.341183268718751</v>
      </c>
      <c r="U76" s="10">
        <f t="shared" si="9"/>
        <v>1.6689809458174429</v>
      </c>
    </row>
    <row r="77" spans="1:21" s="11" customFormat="1" x14ac:dyDescent="0.25">
      <c r="A77" s="14" t="s">
        <v>290</v>
      </c>
      <c r="B77" s="12" t="s">
        <v>46</v>
      </c>
      <c r="C77" s="15">
        <v>5349</v>
      </c>
      <c r="D77" s="12" t="s">
        <v>186</v>
      </c>
      <c r="E77" s="13" t="s">
        <v>45</v>
      </c>
      <c r="F77" s="16">
        <v>0.33</v>
      </c>
      <c r="G77" s="17">
        <v>1</v>
      </c>
      <c r="H77" s="18">
        <f t="shared" si="13"/>
        <v>0.66500000000000004</v>
      </c>
      <c r="I77" s="19">
        <v>0.75</v>
      </c>
      <c r="J77" s="17">
        <v>0.25</v>
      </c>
      <c r="K77" s="18">
        <f t="shared" si="14"/>
        <v>0.1875</v>
      </c>
      <c r="L77" s="20">
        <f t="shared" si="15"/>
        <v>0.42625000000000002</v>
      </c>
      <c r="M77" s="21">
        <f t="shared" si="17"/>
        <v>27.092161198473086</v>
      </c>
      <c r="N77" s="20">
        <v>0.33</v>
      </c>
      <c r="O77" s="21">
        <f t="shared" si="18"/>
        <v>20.974576411721099</v>
      </c>
      <c r="P77" s="20">
        <v>0.41441279512109752</v>
      </c>
      <c r="Q77" s="20">
        <v>0.236003861003861</v>
      </c>
      <c r="R77" s="20">
        <v>0.16666666666666666</v>
      </c>
      <c r="S77" s="20">
        <v>0.8170833227916251</v>
      </c>
      <c r="T77" s="21">
        <f t="shared" si="16"/>
        <v>51.933262389805805</v>
      </c>
      <c r="U77" s="10">
        <f t="shared" si="9"/>
        <v>1.5733333227916253</v>
      </c>
    </row>
    <row r="78" spans="1:21" s="11" customFormat="1" ht="30" x14ac:dyDescent="0.25">
      <c r="A78" s="14" t="s">
        <v>290</v>
      </c>
      <c r="B78" s="12" t="s">
        <v>93</v>
      </c>
      <c r="C78" s="15">
        <v>1498</v>
      </c>
      <c r="D78" s="12" t="s">
        <v>229</v>
      </c>
      <c r="E78" s="13"/>
      <c r="F78" s="16">
        <v>0.66</v>
      </c>
      <c r="G78" s="17">
        <v>0.33333333333333331</v>
      </c>
      <c r="H78" s="18">
        <f t="shared" si="13"/>
        <v>0.4966666666666667</v>
      </c>
      <c r="I78" s="19">
        <v>0.25</v>
      </c>
      <c r="J78" s="17">
        <v>0.5</v>
      </c>
      <c r="K78" s="18">
        <f t="shared" si="14"/>
        <v>0.125</v>
      </c>
      <c r="L78" s="20">
        <f t="shared" si="15"/>
        <v>0.31083333333333335</v>
      </c>
      <c r="M78" s="21">
        <f t="shared" si="17"/>
        <v>19.946712005613229</v>
      </c>
      <c r="N78" s="20">
        <v>0.33</v>
      </c>
      <c r="O78" s="21">
        <f t="shared" si="18"/>
        <v>21.17667011855989</v>
      </c>
      <c r="P78" s="20">
        <v>8.1865044154307682E-4</v>
      </c>
      <c r="Q78" s="20">
        <v>0</v>
      </c>
      <c r="R78" s="20">
        <v>0.91666666666666663</v>
      </c>
      <c r="S78" s="20">
        <v>0.91748531710820969</v>
      </c>
      <c r="T78" s="21">
        <f t="shared" si="16"/>
        <v>58.876617875826874</v>
      </c>
      <c r="U78" s="10">
        <f t="shared" ref="U78:U141" si="19">SUM(L78,N78,S78)</f>
        <v>1.5583186504415432</v>
      </c>
    </row>
    <row r="79" spans="1:21" s="11" customFormat="1" x14ac:dyDescent="0.25">
      <c r="A79" s="14" t="s">
        <v>290</v>
      </c>
      <c r="B79" s="12" t="s">
        <v>75</v>
      </c>
      <c r="C79" s="15">
        <v>1528</v>
      </c>
      <c r="D79" s="12" t="s">
        <v>212</v>
      </c>
      <c r="E79" s="13" t="s">
        <v>10</v>
      </c>
      <c r="F79" s="16">
        <v>0.66</v>
      </c>
      <c r="G79" s="17">
        <v>0.11</v>
      </c>
      <c r="H79" s="18">
        <f t="shared" si="13"/>
        <v>0.38500000000000001</v>
      </c>
      <c r="I79" s="19">
        <v>1</v>
      </c>
      <c r="J79" s="17">
        <v>0.25</v>
      </c>
      <c r="K79" s="18">
        <f t="shared" si="14"/>
        <v>0.25</v>
      </c>
      <c r="L79" s="20">
        <f t="shared" si="15"/>
        <v>0.3175</v>
      </c>
      <c r="M79" s="21">
        <f t="shared" si="17"/>
        <v>20.570780091483648</v>
      </c>
      <c r="N79" s="20">
        <v>0.66</v>
      </c>
      <c r="O79" s="21">
        <f t="shared" si="18"/>
        <v>42.761306646863652</v>
      </c>
      <c r="P79" s="20">
        <v>1.4526931083134688E-2</v>
      </c>
      <c r="Q79" s="20">
        <v>5.1424501424501425E-2</v>
      </c>
      <c r="R79" s="20">
        <v>0.5</v>
      </c>
      <c r="S79" s="20">
        <v>0.56595143250763613</v>
      </c>
      <c r="T79" s="21">
        <f t="shared" si="16"/>
        <v>36.667913261652707</v>
      </c>
      <c r="U79" s="10">
        <f t="shared" si="19"/>
        <v>1.5434514325076361</v>
      </c>
    </row>
    <row r="80" spans="1:21" s="11" customFormat="1" ht="30" x14ac:dyDescent="0.25">
      <c r="A80" s="14" t="s">
        <v>290</v>
      </c>
      <c r="B80" s="12" t="s">
        <v>49</v>
      </c>
      <c r="C80" s="15">
        <v>1129</v>
      </c>
      <c r="D80" s="12" t="s">
        <v>189</v>
      </c>
      <c r="E80" s="13" t="s">
        <v>25</v>
      </c>
      <c r="F80" s="16">
        <v>1</v>
      </c>
      <c r="G80" s="17">
        <v>0.11</v>
      </c>
      <c r="H80" s="18">
        <f t="shared" si="13"/>
        <v>0.55500000000000005</v>
      </c>
      <c r="I80" s="19">
        <v>1</v>
      </c>
      <c r="J80" s="17">
        <v>0.25</v>
      </c>
      <c r="K80" s="18">
        <f t="shared" si="14"/>
        <v>0.25</v>
      </c>
      <c r="L80" s="20">
        <f t="shared" si="15"/>
        <v>0.40250000000000002</v>
      </c>
      <c r="M80" s="21">
        <f t="shared" si="17"/>
        <v>26.187239613517463</v>
      </c>
      <c r="N80" s="20">
        <v>0</v>
      </c>
      <c r="O80" s="21">
        <f t="shared" si="18"/>
        <v>0</v>
      </c>
      <c r="P80" s="20">
        <v>0.16036282366668086</v>
      </c>
      <c r="Q80" s="20">
        <v>5.7478632478632483E-2</v>
      </c>
      <c r="R80" s="20">
        <v>0.91666666666666663</v>
      </c>
      <c r="S80" s="20">
        <v>1.13450812281198</v>
      </c>
      <c r="T80" s="21">
        <f t="shared" si="16"/>
        <v>73.812760386482523</v>
      </c>
      <c r="U80" s="10">
        <f t="shared" si="19"/>
        <v>1.5370081228119801</v>
      </c>
    </row>
    <row r="81" spans="1:21" s="11" customFormat="1" ht="60" x14ac:dyDescent="0.25">
      <c r="A81" s="14" t="s">
        <v>102</v>
      </c>
      <c r="B81" s="12" t="s">
        <v>136</v>
      </c>
      <c r="C81" s="15">
        <v>1774</v>
      </c>
      <c r="D81" s="12" t="s">
        <v>267</v>
      </c>
      <c r="E81" s="13"/>
      <c r="F81" s="16">
        <v>0.66</v>
      </c>
      <c r="G81" s="17">
        <v>1</v>
      </c>
      <c r="H81" s="18">
        <f t="shared" si="13"/>
        <v>0.83000000000000007</v>
      </c>
      <c r="I81" s="19">
        <v>0.25</v>
      </c>
      <c r="J81" s="17">
        <v>0.25</v>
      </c>
      <c r="K81" s="18">
        <f t="shared" si="14"/>
        <v>6.25E-2</v>
      </c>
      <c r="L81" s="20">
        <f t="shared" si="15"/>
        <v>0.44625000000000004</v>
      </c>
      <c r="M81" s="21">
        <f t="shared" si="17"/>
        <v>29.066860012101333</v>
      </c>
      <c r="N81" s="20">
        <v>0.33</v>
      </c>
      <c r="O81" s="21">
        <f t="shared" si="18"/>
        <v>21.49482084928502</v>
      </c>
      <c r="P81" s="20">
        <v>9.0035492798803372E-3</v>
      </c>
      <c r="Q81" s="20">
        <v>0</v>
      </c>
      <c r="R81" s="20">
        <v>0.75</v>
      </c>
      <c r="S81" s="20">
        <v>0.75900354927988034</v>
      </c>
      <c r="T81" s="21">
        <f t="shared" si="16"/>
        <v>49.438319138613643</v>
      </c>
      <c r="U81" s="10">
        <f t="shared" si="19"/>
        <v>1.5352535492798804</v>
      </c>
    </row>
    <row r="82" spans="1:21" s="11" customFormat="1" ht="45" x14ac:dyDescent="0.25">
      <c r="A82" s="14" t="s">
        <v>290</v>
      </c>
      <c r="B82" s="12" t="s">
        <v>65</v>
      </c>
      <c r="C82" s="15">
        <v>5350</v>
      </c>
      <c r="D82" s="12" t="s">
        <v>204</v>
      </c>
      <c r="E82" s="13" t="s">
        <v>45</v>
      </c>
      <c r="F82" s="16">
        <v>0.33</v>
      </c>
      <c r="G82" s="17">
        <v>1</v>
      </c>
      <c r="H82" s="18">
        <f t="shared" si="13"/>
        <v>0.66500000000000004</v>
      </c>
      <c r="I82" s="19">
        <v>0.75</v>
      </c>
      <c r="J82" s="17">
        <v>0.25</v>
      </c>
      <c r="K82" s="18">
        <f t="shared" si="14"/>
        <v>0.1875</v>
      </c>
      <c r="L82" s="20">
        <f t="shared" si="15"/>
        <v>0.42625000000000002</v>
      </c>
      <c r="M82" s="21">
        <f t="shared" si="17"/>
        <v>27.995081423890486</v>
      </c>
      <c r="N82" s="20">
        <v>0.33</v>
      </c>
      <c r="O82" s="21">
        <f t="shared" si="18"/>
        <v>21.673611424947474</v>
      </c>
      <c r="P82" s="20">
        <v>0.26537083755137969</v>
      </c>
      <c r="Q82" s="20">
        <v>9.6805421103581804E-4</v>
      </c>
      <c r="R82" s="20">
        <v>0.5</v>
      </c>
      <c r="S82" s="20">
        <v>0.76633889176241543</v>
      </c>
      <c r="T82" s="21">
        <f t="shared" si="16"/>
        <v>50.331307151162029</v>
      </c>
      <c r="U82" s="10">
        <f t="shared" si="19"/>
        <v>1.5225888917624155</v>
      </c>
    </row>
    <row r="83" spans="1:21" s="11" customFormat="1" x14ac:dyDescent="0.25">
      <c r="A83" s="14" t="s">
        <v>290</v>
      </c>
      <c r="B83" s="12" t="s">
        <v>88</v>
      </c>
      <c r="C83" s="15">
        <v>1578</v>
      </c>
      <c r="D83" s="12" t="s">
        <v>224</v>
      </c>
      <c r="E83" s="13"/>
      <c r="F83" s="16">
        <v>0.66</v>
      </c>
      <c r="G83" s="17">
        <v>0</v>
      </c>
      <c r="H83" s="18">
        <f t="shared" si="13"/>
        <v>0.33</v>
      </c>
      <c r="I83" s="19">
        <v>0.5</v>
      </c>
      <c r="J83" s="17">
        <v>0.75</v>
      </c>
      <c r="K83" s="18">
        <f t="shared" si="14"/>
        <v>0.375</v>
      </c>
      <c r="L83" s="20">
        <f t="shared" si="15"/>
        <v>0.35250000000000004</v>
      </c>
      <c r="M83" s="21">
        <f t="shared" si="17"/>
        <v>23.248265465408284</v>
      </c>
      <c r="N83" s="20">
        <v>0.33</v>
      </c>
      <c r="O83" s="21">
        <f t="shared" si="18"/>
        <v>21.764333627190734</v>
      </c>
      <c r="P83" s="20">
        <v>4.0881610570393914E-4</v>
      </c>
      <c r="Q83" s="20">
        <v>0</v>
      </c>
      <c r="R83" s="20">
        <v>0.83333333333333337</v>
      </c>
      <c r="S83" s="20">
        <v>0.83374214943903735</v>
      </c>
      <c r="T83" s="21">
        <f t="shared" si="16"/>
        <v>54.987400907400975</v>
      </c>
      <c r="U83" s="10">
        <f t="shared" si="19"/>
        <v>1.5162421494390375</v>
      </c>
    </row>
    <row r="84" spans="1:21" s="11" customFormat="1" ht="45" x14ac:dyDescent="0.25">
      <c r="A84" s="14" t="s">
        <v>290</v>
      </c>
      <c r="B84" s="12" t="s">
        <v>57</v>
      </c>
      <c r="C84" s="15">
        <v>6854</v>
      </c>
      <c r="D84" s="12" t="s">
        <v>196</v>
      </c>
      <c r="E84" s="13" t="s">
        <v>306</v>
      </c>
      <c r="F84" s="16">
        <v>1</v>
      </c>
      <c r="G84" s="17">
        <v>1</v>
      </c>
      <c r="H84" s="18">
        <f t="shared" si="13"/>
        <v>1</v>
      </c>
      <c r="I84" s="19">
        <v>1</v>
      </c>
      <c r="J84" s="17">
        <v>0.5</v>
      </c>
      <c r="K84" s="18">
        <f t="shared" si="14"/>
        <v>0.5</v>
      </c>
      <c r="L84" s="20">
        <f t="shared" si="15"/>
        <v>0.75</v>
      </c>
      <c r="M84" s="21">
        <f t="shared" si="17"/>
        <v>50.026931750730036</v>
      </c>
      <c r="N84" s="20">
        <v>0</v>
      </c>
      <c r="O84" s="21">
        <f t="shared" si="18"/>
        <v>0</v>
      </c>
      <c r="P84" s="20">
        <v>0.66542436649330527</v>
      </c>
      <c r="Q84" s="20">
        <v>4.3478260869565214E-4</v>
      </c>
      <c r="R84" s="20">
        <v>8.3333333333333329E-2</v>
      </c>
      <c r="S84" s="20">
        <v>0.74919248243533432</v>
      </c>
      <c r="T84" s="21">
        <f t="shared" si="16"/>
        <v>49.973068249269971</v>
      </c>
      <c r="U84" s="10">
        <f t="shared" si="19"/>
        <v>1.4991924824353342</v>
      </c>
    </row>
    <row r="85" spans="1:21" s="11" customFormat="1" ht="30" x14ac:dyDescent="0.25">
      <c r="A85" s="14" t="s">
        <v>5</v>
      </c>
      <c r="B85" s="12" t="s">
        <v>18</v>
      </c>
      <c r="C85" s="15">
        <v>1907</v>
      </c>
      <c r="D85" s="12" t="s">
        <v>163</v>
      </c>
      <c r="E85" s="13" t="s">
        <v>19</v>
      </c>
      <c r="F85" s="16">
        <v>0.66</v>
      </c>
      <c r="G85" s="17">
        <v>1</v>
      </c>
      <c r="H85" s="18">
        <f t="shared" si="13"/>
        <v>0.83000000000000007</v>
      </c>
      <c r="I85" s="19">
        <v>1</v>
      </c>
      <c r="J85" s="17">
        <v>0.5</v>
      </c>
      <c r="K85" s="18">
        <f t="shared" si="14"/>
        <v>0.5</v>
      </c>
      <c r="L85" s="20">
        <f t="shared" si="15"/>
        <v>0.66500000000000004</v>
      </c>
      <c r="M85" s="21">
        <f t="shared" si="17"/>
        <v>44.616193503731736</v>
      </c>
      <c r="N85" s="20">
        <v>0</v>
      </c>
      <c r="O85" s="21">
        <f t="shared" si="18"/>
        <v>0</v>
      </c>
      <c r="P85" s="20">
        <v>0.74188251156285778</v>
      </c>
      <c r="Q85" s="20">
        <v>2.743735138101335E-4</v>
      </c>
      <c r="R85" s="20">
        <v>8.3333333333333329E-2</v>
      </c>
      <c r="S85" s="20">
        <v>0.82549021841000125</v>
      </c>
      <c r="T85" s="21">
        <f t="shared" si="16"/>
        <v>55.383806496268257</v>
      </c>
      <c r="U85" s="10">
        <f t="shared" si="19"/>
        <v>1.4904902184100013</v>
      </c>
    </row>
    <row r="86" spans="1:21" s="11" customFormat="1" x14ac:dyDescent="0.25">
      <c r="A86" s="14" t="s">
        <v>290</v>
      </c>
      <c r="B86" s="12" t="s">
        <v>50</v>
      </c>
      <c r="C86" s="15">
        <v>1406</v>
      </c>
      <c r="D86" s="25" t="s">
        <v>281</v>
      </c>
      <c r="E86" s="13" t="s">
        <v>10</v>
      </c>
      <c r="F86" s="16">
        <v>0</v>
      </c>
      <c r="G86" s="17">
        <v>0.16500000000000001</v>
      </c>
      <c r="H86" s="18">
        <f t="shared" si="13"/>
        <v>8.2500000000000004E-2</v>
      </c>
      <c r="I86" s="19">
        <v>1</v>
      </c>
      <c r="J86" s="17">
        <v>0.25</v>
      </c>
      <c r="K86" s="18">
        <f t="shared" si="14"/>
        <v>0.25</v>
      </c>
      <c r="L86" s="20">
        <f t="shared" si="15"/>
        <v>0.16625000000000001</v>
      </c>
      <c r="M86" s="21">
        <f t="shared" si="17"/>
        <v>11.157650514000343</v>
      </c>
      <c r="N86" s="20">
        <v>0.66</v>
      </c>
      <c r="O86" s="21">
        <f t="shared" si="18"/>
        <v>44.295033619490084</v>
      </c>
      <c r="P86" s="20">
        <v>0.10906588746305672</v>
      </c>
      <c r="Q86" s="20">
        <v>5.4693140794223827E-2</v>
      </c>
      <c r="R86" s="20">
        <v>0.5</v>
      </c>
      <c r="S86" s="20">
        <v>0.6637590282572805</v>
      </c>
      <c r="T86" s="21">
        <f t="shared" si="16"/>
        <v>44.547315866509557</v>
      </c>
      <c r="U86" s="10">
        <f t="shared" si="19"/>
        <v>1.4900090282572807</v>
      </c>
    </row>
    <row r="87" spans="1:21" s="11" customFormat="1" ht="30" x14ac:dyDescent="0.25">
      <c r="A87" s="14" t="s">
        <v>102</v>
      </c>
      <c r="B87" s="12" t="s">
        <v>116</v>
      </c>
      <c r="C87" s="15">
        <v>1177</v>
      </c>
      <c r="D87" s="12" t="s">
        <v>248</v>
      </c>
      <c r="E87" s="13" t="s">
        <v>25</v>
      </c>
      <c r="F87" s="16">
        <v>0.66</v>
      </c>
      <c r="G87" s="17">
        <v>0.26400000000000001</v>
      </c>
      <c r="H87" s="18">
        <f t="shared" si="13"/>
        <v>0.46200000000000002</v>
      </c>
      <c r="I87" s="19">
        <v>1</v>
      </c>
      <c r="J87" s="17">
        <v>0.5</v>
      </c>
      <c r="K87" s="18">
        <f t="shared" si="14"/>
        <v>0.5</v>
      </c>
      <c r="L87" s="20">
        <f t="shared" si="15"/>
        <v>0.48099999999999998</v>
      </c>
      <c r="M87" s="21">
        <f t="shared" si="17"/>
        <v>32.694655046122705</v>
      </c>
      <c r="N87" s="20">
        <v>0</v>
      </c>
      <c r="O87" s="21">
        <f t="shared" si="18"/>
        <v>0</v>
      </c>
      <c r="P87" s="20">
        <v>0.23201091414486208</v>
      </c>
      <c r="Q87" s="20">
        <v>8.1775700934579448E-3</v>
      </c>
      <c r="R87" s="20">
        <v>0.75</v>
      </c>
      <c r="S87" s="20">
        <v>0.99018848423831995</v>
      </c>
      <c r="T87" s="21">
        <f t="shared" si="16"/>
        <v>67.305344953877309</v>
      </c>
      <c r="U87" s="10">
        <f t="shared" si="19"/>
        <v>1.4711884842383198</v>
      </c>
    </row>
    <row r="88" spans="1:21" s="11" customFormat="1" ht="30" x14ac:dyDescent="0.25">
      <c r="A88" s="14" t="s">
        <v>102</v>
      </c>
      <c r="B88" s="12" t="s">
        <v>119</v>
      </c>
      <c r="C88" s="15">
        <v>1199</v>
      </c>
      <c r="D88" s="12" t="s">
        <v>251</v>
      </c>
      <c r="E88" s="13"/>
      <c r="F88" s="16">
        <v>0.66</v>
      </c>
      <c r="G88" s="17">
        <v>0</v>
      </c>
      <c r="H88" s="18">
        <f t="shared" si="13"/>
        <v>0.33</v>
      </c>
      <c r="I88" s="19">
        <v>1</v>
      </c>
      <c r="J88" s="17">
        <v>0</v>
      </c>
      <c r="K88" s="18">
        <f t="shared" si="14"/>
        <v>0</v>
      </c>
      <c r="L88" s="20">
        <f t="shared" si="15"/>
        <v>0.16500000000000001</v>
      </c>
      <c r="M88" s="21">
        <f t="shared" si="17"/>
        <v>11.225359389204504</v>
      </c>
      <c r="N88" s="20">
        <v>0</v>
      </c>
      <c r="O88" s="21">
        <f t="shared" si="18"/>
        <v>0</v>
      </c>
      <c r="P88" s="20">
        <v>4.5900905676969986E-3</v>
      </c>
      <c r="Q88" s="20">
        <v>5.0296033155713446E-2</v>
      </c>
      <c r="R88" s="20">
        <v>1.25</v>
      </c>
      <c r="S88" s="20">
        <v>1.3048861237234104</v>
      </c>
      <c r="T88" s="21">
        <f t="shared" si="16"/>
        <v>88.774640610795487</v>
      </c>
      <c r="U88" s="10">
        <f t="shared" si="19"/>
        <v>1.4698861237234104</v>
      </c>
    </row>
    <row r="89" spans="1:21" s="11" customFormat="1" x14ac:dyDescent="0.25">
      <c r="A89" s="14" t="s">
        <v>298</v>
      </c>
      <c r="B89" s="12" t="s">
        <v>32</v>
      </c>
      <c r="C89" s="15">
        <v>1584</v>
      </c>
      <c r="D89" s="12" t="s">
        <v>297</v>
      </c>
      <c r="E89" s="13"/>
      <c r="F89" s="16">
        <v>1</v>
      </c>
      <c r="G89" s="17">
        <v>0.33</v>
      </c>
      <c r="H89" s="18">
        <f t="shared" si="13"/>
        <v>0.66500000000000004</v>
      </c>
      <c r="I89" s="19">
        <v>0.25</v>
      </c>
      <c r="J89" s="17">
        <v>0.5</v>
      </c>
      <c r="K89" s="18">
        <f t="shared" si="14"/>
        <v>0.125</v>
      </c>
      <c r="L89" s="20">
        <f t="shared" si="15"/>
        <v>0.39500000000000002</v>
      </c>
      <c r="M89" s="21">
        <f t="shared" si="17"/>
        <v>27.251629874877487</v>
      </c>
      <c r="N89" s="20">
        <v>0.66</v>
      </c>
      <c r="O89" s="21">
        <f t="shared" si="18"/>
        <v>45.534368904858589</v>
      </c>
      <c r="P89" s="20">
        <v>6.0900846442783013E-2</v>
      </c>
      <c r="Q89" s="20">
        <v>2.2040996253030638E-4</v>
      </c>
      <c r="R89" s="20">
        <v>0.33333333333333331</v>
      </c>
      <c r="S89" s="20">
        <v>0.39445458973864661</v>
      </c>
      <c r="T89" s="21">
        <f t="shared" si="16"/>
        <v>27.21400122026391</v>
      </c>
      <c r="U89" s="10">
        <f t="shared" si="19"/>
        <v>1.4494545897386468</v>
      </c>
    </row>
    <row r="90" spans="1:21" s="11" customFormat="1" x14ac:dyDescent="0.25">
      <c r="A90" s="14" t="s">
        <v>5</v>
      </c>
      <c r="B90" s="12" t="s">
        <v>38</v>
      </c>
      <c r="C90" s="15">
        <v>1866</v>
      </c>
      <c r="D90" s="12" t="s">
        <v>180</v>
      </c>
      <c r="E90" s="13" t="s">
        <v>10</v>
      </c>
      <c r="F90" s="16">
        <v>0</v>
      </c>
      <c r="G90" s="17">
        <v>0</v>
      </c>
      <c r="H90" s="18">
        <f t="shared" si="13"/>
        <v>0</v>
      </c>
      <c r="I90" s="19">
        <v>1</v>
      </c>
      <c r="J90" s="17">
        <v>0</v>
      </c>
      <c r="K90" s="18">
        <f t="shared" si="14"/>
        <v>0</v>
      </c>
      <c r="L90" s="20">
        <f t="shared" si="15"/>
        <v>0</v>
      </c>
      <c r="M90" s="21">
        <f t="shared" si="17"/>
        <v>0</v>
      </c>
      <c r="N90" s="20">
        <v>0</v>
      </c>
      <c r="O90" s="21">
        <f t="shared" si="18"/>
        <v>0</v>
      </c>
      <c r="P90" s="20">
        <v>1.2053162585149815E-2</v>
      </c>
      <c r="Q90" s="20">
        <v>0.25608011444921314</v>
      </c>
      <c r="R90" s="20">
        <v>1.1666666666666667</v>
      </c>
      <c r="S90" s="20">
        <v>1.4347999437010297</v>
      </c>
      <c r="T90" s="21">
        <f t="shared" si="16"/>
        <v>99.999999999999986</v>
      </c>
      <c r="U90" s="10">
        <f t="shared" si="19"/>
        <v>1.4347999437010297</v>
      </c>
    </row>
    <row r="91" spans="1:21" s="11" customFormat="1" ht="30" x14ac:dyDescent="0.25">
      <c r="A91" s="14" t="s">
        <v>290</v>
      </c>
      <c r="B91" s="12" t="s">
        <v>67</v>
      </c>
      <c r="C91" s="15">
        <v>5369</v>
      </c>
      <c r="D91" s="12" t="s">
        <v>206</v>
      </c>
      <c r="E91" s="13" t="s">
        <v>68</v>
      </c>
      <c r="F91" s="16">
        <v>0.33</v>
      </c>
      <c r="G91" s="17">
        <v>1</v>
      </c>
      <c r="H91" s="18">
        <f t="shared" si="13"/>
        <v>0.66500000000000004</v>
      </c>
      <c r="I91" s="19">
        <v>0.75</v>
      </c>
      <c r="J91" s="17">
        <v>0.25</v>
      </c>
      <c r="K91" s="18">
        <f t="shared" si="14"/>
        <v>0.1875</v>
      </c>
      <c r="L91" s="20">
        <f t="shared" si="15"/>
        <v>0.42625000000000002</v>
      </c>
      <c r="M91" s="21">
        <f t="shared" si="17"/>
        <v>30.493648688072227</v>
      </c>
      <c r="N91" s="20">
        <v>0.66</v>
      </c>
      <c r="O91" s="21">
        <f t="shared" si="18"/>
        <v>47.215972162176357</v>
      </c>
      <c r="P91" s="20">
        <v>0.22824873445306501</v>
      </c>
      <c r="Q91" s="20">
        <v>0</v>
      </c>
      <c r="R91" s="20">
        <v>8.3333333333333329E-2</v>
      </c>
      <c r="S91" s="20">
        <v>0.31158206778639835</v>
      </c>
      <c r="T91" s="21">
        <f t="shared" si="16"/>
        <v>22.290379149751409</v>
      </c>
      <c r="U91" s="10">
        <f t="shared" si="19"/>
        <v>1.3978320677863985</v>
      </c>
    </row>
    <row r="92" spans="1:21" s="11" customFormat="1" ht="60" x14ac:dyDescent="0.25">
      <c r="A92" s="14" t="s">
        <v>102</v>
      </c>
      <c r="B92" s="12" t="s">
        <v>149</v>
      </c>
      <c r="C92" s="15">
        <v>7128</v>
      </c>
      <c r="D92" s="12" t="s">
        <v>278</v>
      </c>
      <c r="E92" s="13"/>
      <c r="F92" s="16">
        <v>0.66</v>
      </c>
      <c r="G92" s="17">
        <v>0</v>
      </c>
      <c r="H92" s="18">
        <f t="shared" si="13"/>
        <v>0.33</v>
      </c>
      <c r="I92" s="19">
        <v>0.25</v>
      </c>
      <c r="J92" s="17">
        <v>0.5</v>
      </c>
      <c r="K92" s="18">
        <f t="shared" si="14"/>
        <v>0.125</v>
      </c>
      <c r="L92" s="20">
        <f t="shared" si="15"/>
        <v>0.22750000000000001</v>
      </c>
      <c r="M92" s="21">
        <f t="shared" si="17"/>
        <v>16.317991631799163</v>
      </c>
      <c r="N92" s="20">
        <v>0</v>
      </c>
      <c r="O92" s="21">
        <f t="shared" si="18"/>
        <v>0</v>
      </c>
      <c r="P92" s="20">
        <v>0</v>
      </c>
      <c r="Q92" s="20">
        <v>0</v>
      </c>
      <c r="R92" s="20">
        <v>1.1666666666666667</v>
      </c>
      <c r="S92" s="20">
        <v>1.1666666666666667</v>
      </c>
      <c r="T92" s="21">
        <f t="shared" si="16"/>
        <v>83.68200836820084</v>
      </c>
      <c r="U92" s="10">
        <f t="shared" si="19"/>
        <v>1.3941666666666668</v>
      </c>
    </row>
    <row r="93" spans="1:21" s="11" customFormat="1" ht="30" x14ac:dyDescent="0.25">
      <c r="A93" s="14" t="s">
        <v>102</v>
      </c>
      <c r="B93" s="12" t="s">
        <v>146</v>
      </c>
      <c r="C93" s="15">
        <v>1935</v>
      </c>
      <c r="D93" s="12" t="s">
        <v>275</v>
      </c>
      <c r="E93" s="13" t="s">
        <v>87</v>
      </c>
      <c r="F93" s="16">
        <v>1</v>
      </c>
      <c r="G93" s="17">
        <v>0</v>
      </c>
      <c r="H93" s="18">
        <f t="shared" si="13"/>
        <v>0.5</v>
      </c>
      <c r="I93" s="19">
        <v>1</v>
      </c>
      <c r="J93" s="17">
        <v>0</v>
      </c>
      <c r="K93" s="18">
        <f t="shared" si="14"/>
        <v>0</v>
      </c>
      <c r="L93" s="20">
        <f t="shared" si="15"/>
        <v>0.25</v>
      </c>
      <c r="M93" s="21">
        <f t="shared" si="17"/>
        <v>18.064668304642357</v>
      </c>
      <c r="N93" s="20">
        <v>0.66</v>
      </c>
      <c r="O93" s="21">
        <f t="shared" si="18"/>
        <v>47.690724324255818</v>
      </c>
      <c r="P93" s="20">
        <v>5.0950742223637574E-3</v>
      </c>
      <c r="Q93" s="20">
        <v>5.2155172413793104E-2</v>
      </c>
      <c r="R93" s="20">
        <v>0.41666666666666669</v>
      </c>
      <c r="S93" s="20">
        <v>0.47391691330282354</v>
      </c>
      <c r="T93" s="21">
        <f t="shared" si="16"/>
        <v>34.244607371101829</v>
      </c>
      <c r="U93" s="10">
        <f t="shared" si="19"/>
        <v>1.3839169133028235</v>
      </c>
    </row>
    <row r="94" spans="1:21" s="11" customFormat="1" ht="30" x14ac:dyDescent="0.25">
      <c r="A94" s="14" t="s">
        <v>102</v>
      </c>
      <c r="B94" s="12" t="s">
        <v>120</v>
      </c>
      <c r="C94" s="15">
        <v>1652</v>
      </c>
      <c r="D94" s="12" t="s">
        <v>252</v>
      </c>
      <c r="E94" s="13"/>
      <c r="F94" s="16">
        <v>0.66</v>
      </c>
      <c r="G94" s="17">
        <v>0.5</v>
      </c>
      <c r="H94" s="18">
        <f t="shared" si="13"/>
        <v>0.58000000000000007</v>
      </c>
      <c r="I94" s="19">
        <v>0</v>
      </c>
      <c r="J94" s="17">
        <v>0</v>
      </c>
      <c r="K94" s="18">
        <f t="shared" si="14"/>
        <v>0</v>
      </c>
      <c r="L94" s="20">
        <f t="shared" si="15"/>
        <v>0.29000000000000004</v>
      </c>
      <c r="M94" s="21">
        <f t="shared" si="17"/>
        <v>21.091932666091303</v>
      </c>
      <c r="N94" s="20">
        <v>0.33</v>
      </c>
      <c r="O94" s="21">
        <f t="shared" si="18"/>
        <v>24.001164757965959</v>
      </c>
      <c r="P94" s="20">
        <v>4.9332723132667813E-3</v>
      </c>
      <c r="Q94" s="20">
        <v>0</v>
      </c>
      <c r="R94" s="20">
        <v>0.75</v>
      </c>
      <c r="S94" s="20">
        <v>0.75493327231326679</v>
      </c>
      <c r="T94" s="21">
        <f t="shared" si="16"/>
        <v>54.906902575942723</v>
      </c>
      <c r="U94" s="10">
        <f t="shared" si="19"/>
        <v>1.374933272313267</v>
      </c>
    </row>
    <row r="95" spans="1:21" s="11" customFormat="1" ht="30" x14ac:dyDescent="0.25">
      <c r="A95" s="14" t="s">
        <v>102</v>
      </c>
      <c r="B95" s="12" t="s">
        <v>151</v>
      </c>
      <c r="C95" s="15">
        <v>1269</v>
      </c>
      <c r="D95" s="12" t="s">
        <v>280</v>
      </c>
      <c r="E95" s="13" t="s">
        <v>25</v>
      </c>
      <c r="F95" s="16">
        <v>0.66</v>
      </c>
      <c r="G95" s="17">
        <v>0.33</v>
      </c>
      <c r="H95" s="18">
        <f t="shared" si="13"/>
        <v>0.495</v>
      </c>
      <c r="I95" s="19">
        <v>1</v>
      </c>
      <c r="J95" s="17">
        <v>0.5</v>
      </c>
      <c r="K95" s="18">
        <f t="shared" si="14"/>
        <v>0.5</v>
      </c>
      <c r="L95" s="20">
        <f t="shared" si="15"/>
        <v>0.4975</v>
      </c>
      <c r="M95" s="21">
        <f t="shared" si="17"/>
        <v>36.279821327079567</v>
      </c>
      <c r="N95" s="20">
        <v>0</v>
      </c>
      <c r="O95" s="21">
        <f t="shared" si="18"/>
        <v>0</v>
      </c>
      <c r="P95" s="20">
        <v>0.12022767949979038</v>
      </c>
      <c r="Q95" s="20">
        <v>3.5580154180668115E-3</v>
      </c>
      <c r="R95" s="20">
        <v>0.75</v>
      </c>
      <c r="S95" s="20">
        <v>0.87378569491785718</v>
      </c>
      <c r="T95" s="21">
        <f t="shared" si="16"/>
        <v>63.720178672920433</v>
      </c>
      <c r="U95" s="10">
        <f t="shared" si="19"/>
        <v>1.3712856949178571</v>
      </c>
    </row>
    <row r="96" spans="1:21" s="11" customFormat="1" ht="30" x14ac:dyDescent="0.25">
      <c r="A96" s="14" t="s">
        <v>290</v>
      </c>
      <c r="B96" s="12" t="s">
        <v>83</v>
      </c>
      <c r="C96" s="15">
        <v>1489</v>
      </c>
      <c r="D96" s="12" t="s">
        <v>220</v>
      </c>
      <c r="E96" s="13"/>
      <c r="F96" s="16">
        <v>0.66</v>
      </c>
      <c r="G96" s="17">
        <v>1</v>
      </c>
      <c r="H96" s="18">
        <f t="shared" si="13"/>
        <v>0.83000000000000007</v>
      </c>
      <c r="I96" s="19">
        <v>0.75</v>
      </c>
      <c r="J96" s="17">
        <v>0.5</v>
      </c>
      <c r="K96" s="18">
        <f t="shared" si="14"/>
        <v>0.375</v>
      </c>
      <c r="L96" s="20">
        <f t="shared" si="15"/>
        <v>0.60250000000000004</v>
      </c>
      <c r="M96" s="21">
        <f t="shared" si="17"/>
        <v>44.587819967472193</v>
      </c>
      <c r="N96" s="20">
        <v>0.66</v>
      </c>
      <c r="O96" s="21">
        <f t="shared" si="18"/>
        <v>48.843089092998582</v>
      </c>
      <c r="P96" s="20">
        <v>5.0338273915944993E-3</v>
      </c>
      <c r="Q96" s="20">
        <v>3.9872408293460925E-4</v>
      </c>
      <c r="R96" s="20">
        <v>8.3333333333333329E-2</v>
      </c>
      <c r="S96" s="20">
        <v>8.8765884807862433E-2</v>
      </c>
      <c r="T96" s="21">
        <f t="shared" si="16"/>
        <v>6.569090939529203</v>
      </c>
      <c r="U96" s="10">
        <f t="shared" si="19"/>
        <v>1.3512658848078627</v>
      </c>
    </row>
    <row r="97" spans="1:21" s="11" customFormat="1" ht="30" x14ac:dyDescent="0.25">
      <c r="A97" s="14" t="s">
        <v>102</v>
      </c>
      <c r="B97" s="12" t="s">
        <v>112</v>
      </c>
      <c r="C97" s="15">
        <v>1083</v>
      </c>
      <c r="D97" s="12" t="s">
        <v>244</v>
      </c>
      <c r="E97" s="13" t="s">
        <v>10</v>
      </c>
      <c r="F97" s="16">
        <v>0.33</v>
      </c>
      <c r="G97" s="17">
        <v>0.33</v>
      </c>
      <c r="H97" s="18">
        <f t="shared" si="13"/>
        <v>0.33</v>
      </c>
      <c r="I97" s="19">
        <v>1</v>
      </c>
      <c r="J97" s="17">
        <v>0.25</v>
      </c>
      <c r="K97" s="18">
        <f t="shared" si="14"/>
        <v>0.25</v>
      </c>
      <c r="L97" s="20">
        <f t="shared" si="15"/>
        <v>0.29000000000000004</v>
      </c>
      <c r="M97" s="21">
        <f t="shared" si="17"/>
        <v>21.534371066878933</v>
      </c>
      <c r="N97" s="20">
        <v>0</v>
      </c>
      <c r="O97" s="21">
        <f t="shared" si="18"/>
        <v>0</v>
      </c>
      <c r="P97" s="20">
        <v>1.2177826585448616E-2</v>
      </c>
      <c r="Q97" s="20">
        <v>0.12783983339644076</v>
      </c>
      <c r="R97" s="20">
        <v>0.91666666666666663</v>
      </c>
      <c r="S97" s="20">
        <v>1.0566843266485559</v>
      </c>
      <c r="T97" s="21">
        <f t="shared" si="16"/>
        <v>78.465628933121067</v>
      </c>
      <c r="U97" s="10">
        <f t="shared" si="19"/>
        <v>1.346684326648556</v>
      </c>
    </row>
    <row r="98" spans="1:21" s="11" customFormat="1" ht="30" x14ac:dyDescent="0.25">
      <c r="A98" s="14" t="s">
        <v>290</v>
      </c>
      <c r="B98" s="12" t="s">
        <v>94</v>
      </c>
      <c r="C98" s="15">
        <v>1512</v>
      </c>
      <c r="D98" s="12" t="s">
        <v>230</v>
      </c>
      <c r="E98" s="13"/>
      <c r="F98" s="16">
        <v>1</v>
      </c>
      <c r="G98" s="17">
        <v>0.66</v>
      </c>
      <c r="H98" s="18">
        <f t="shared" si="13"/>
        <v>0.83000000000000007</v>
      </c>
      <c r="I98" s="19">
        <v>0.5</v>
      </c>
      <c r="J98" s="17">
        <v>1</v>
      </c>
      <c r="K98" s="18">
        <f t="shared" si="14"/>
        <v>0.5</v>
      </c>
      <c r="L98" s="20">
        <f t="shared" si="15"/>
        <v>0.66500000000000004</v>
      </c>
      <c r="M98" s="21">
        <f t="shared" si="17"/>
        <v>49.649537464991511</v>
      </c>
      <c r="N98" s="20">
        <v>0.33</v>
      </c>
      <c r="O98" s="21">
        <f t="shared" si="18"/>
        <v>24.638116336010825</v>
      </c>
      <c r="P98" s="20">
        <v>1.1054773693644625E-2</v>
      </c>
      <c r="Q98" s="20">
        <v>0</v>
      </c>
      <c r="R98" s="20">
        <v>0.33333333333333331</v>
      </c>
      <c r="S98" s="20">
        <v>0.34438810702697792</v>
      </c>
      <c r="T98" s="21">
        <f t="shared" si="16"/>
        <v>25.712346198997665</v>
      </c>
      <c r="U98" s="10">
        <f t="shared" si="19"/>
        <v>1.339388107026978</v>
      </c>
    </row>
    <row r="99" spans="1:21" s="11" customFormat="1" ht="45" x14ac:dyDescent="0.25">
      <c r="A99" s="14" t="s">
        <v>290</v>
      </c>
      <c r="B99" s="12" t="s">
        <v>60</v>
      </c>
      <c r="C99" s="15">
        <v>6853</v>
      </c>
      <c r="D99" s="12" t="s">
        <v>199</v>
      </c>
      <c r="E99" s="13" t="s">
        <v>306</v>
      </c>
      <c r="F99" s="16">
        <v>1</v>
      </c>
      <c r="G99" s="17">
        <v>1</v>
      </c>
      <c r="H99" s="18">
        <f t="shared" si="13"/>
        <v>1</v>
      </c>
      <c r="I99" s="19">
        <v>1</v>
      </c>
      <c r="J99" s="17">
        <v>0.5</v>
      </c>
      <c r="K99" s="18">
        <f t="shared" si="14"/>
        <v>0.5</v>
      </c>
      <c r="L99" s="20">
        <f t="shared" si="15"/>
        <v>0.75</v>
      </c>
      <c r="M99" s="21">
        <f t="shared" si="17"/>
        <v>56.777815263366854</v>
      </c>
      <c r="N99" s="20">
        <v>0</v>
      </c>
      <c r="O99" s="21">
        <f t="shared" si="18"/>
        <v>0</v>
      </c>
      <c r="P99" s="20">
        <v>0.48760512920011534</v>
      </c>
      <c r="Q99" s="20">
        <v>0</v>
      </c>
      <c r="R99" s="20">
        <v>8.3333333333333329E-2</v>
      </c>
      <c r="S99" s="20">
        <v>0.57093846253344871</v>
      </c>
      <c r="T99" s="21">
        <f t="shared" si="16"/>
        <v>43.222184736633132</v>
      </c>
      <c r="U99" s="10">
        <f t="shared" si="19"/>
        <v>1.3209384625334488</v>
      </c>
    </row>
    <row r="100" spans="1:21" s="11" customFormat="1" ht="30" x14ac:dyDescent="0.25">
      <c r="A100" s="14" t="s">
        <v>102</v>
      </c>
      <c r="B100" s="12" t="s">
        <v>131</v>
      </c>
      <c r="C100" s="15">
        <v>1888</v>
      </c>
      <c r="D100" s="12" t="s">
        <v>262</v>
      </c>
      <c r="E100" s="13"/>
      <c r="F100" s="16">
        <v>0.66</v>
      </c>
      <c r="G100" s="17">
        <v>0.5</v>
      </c>
      <c r="H100" s="18">
        <f t="shared" si="13"/>
        <v>0.58000000000000007</v>
      </c>
      <c r="I100" s="19">
        <v>1</v>
      </c>
      <c r="J100" s="17">
        <v>0</v>
      </c>
      <c r="K100" s="18">
        <f t="shared" si="14"/>
        <v>0</v>
      </c>
      <c r="L100" s="20">
        <f t="shared" si="15"/>
        <v>0.29000000000000004</v>
      </c>
      <c r="M100" s="21">
        <f t="shared" si="17"/>
        <v>22.329348442297665</v>
      </c>
      <c r="N100" s="20">
        <v>0</v>
      </c>
      <c r="O100" s="21">
        <f t="shared" si="18"/>
        <v>0</v>
      </c>
      <c r="P100" s="20">
        <v>8.7391940674080206E-3</v>
      </c>
      <c r="Q100" s="20">
        <v>0</v>
      </c>
      <c r="R100" s="20">
        <v>1</v>
      </c>
      <c r="S100" s="20">
        <v>1.008739194067408</v>
      </c>
      <c r="T100" s="21">
        <f t="shared" si="16"/>
        <v>77.670651557702328</v>
      </c>
      <c r="U100" s="10">
        <f t="shared" si="19"/>
        <v>1.298739194067408</v>
      </c>
    </row>
    <row r="101" spans="1:21" s="11" customFormat="1" x14ac:dyDescent="0.25">
      <c r="A101" s="14" t="s">
        <v>5</v>
      </c>
      <c r="B101" s="12" t="s">
        <v>31</v>
      </c>
      <c r="C101" s="15">
        <v>1780</v>
      </c>
      <c r="D101" s="12" t="s">
        <v>174</v>
      </c>
      <c r="E101" s="13"/>
      <c r="F101" s="16">
        <v>1</v>
      </c>
      <c r="G101" s="17">
        <v>0.83000000000000007</v>
      </c>
      <c r="H101" s="18">
        <f t="shared" si="13"/>
        <v>0.91500000000000004</v>
      </c>
      <c r="I101" s="19">
        <v>0.75</v>
      </c>
      <c r="J101" s="17">
        <v>0.5</v>
      </c>
      <c r="K101" s="18">
        <f t="shared" si="14"/>
        <v>0.375</v>
      </c>
      <c r="L101" s="20">
        <f t="shared" si="15"/>
        <v>0.64500000000000002</v>
      </c>
      <c r="M101" s="21">
        <f t="shared" si="17"/>
        <v>49.782714008059884</v>
      </c>
      <c r="N101" s="20">
        <v>0.33</v>
      </c>
      <c r="O101" s="21">
        <f t="shared" si="18"/>
        <v>25.47022577156552</v>
      </c>
      <c r="P101" s="20">
        <v>6.7607472329997323E-2</v>
      </c>
      <c r="Q101" s="20">
        <v>3.0229746070133011E-3</v>
      </c>
      <c r="R101" s="20">
        <v>0.25</v>
      </c>
      <c r="S101" s="20">
        <v>0.32063044693701059</v>
      </c>
      <c r="T101" s="21">
        <f t="shared" si="16"/>
        <v>24.7470602203746</v>
      </c>
      <c r="U101" s="10">
        <f t="shared" si="19"/>
        <v>1.2956304469370106</v>
      </c>
    </row>
    <row r="102" spans="1:21" s="11" customFormat="1" ht="30" x14ac:dyDescent="0.25">
      <c r="A102" s="14" t="s">
        <v>102</v>
      </c>
      <c r="B102" s="12" t="s">
        <v>137</v>
      </c>
      <c r="C102" s="15">
        <v>1135</v>
      </c>
      <c r="D102" s="12" t="s">
        <v>268</v>
      </c>
      <c r="E102" s="13"/>
      <c r="F102" s="16">
        <v>1</v>
      </c>
      <c r="G102" s="17">
        <v>0.11</v>
      </c>
      <c r="H102" s="18">
        <f t="shared" ref="H102:H133" si="20">AVERAGE(F102,G102)</f>
        <v>0.55500000000000005</v>
      </c>
      <c r="I102" s="19">
        <v>0.5</v>
      </c>
      <c r="J102" s="17">
        <v>1</v>
      </c>
      <c r="K102" s="18">
        <f t="shared" ref="K102:K133" si="21">I102*J102</f>
        <v>0.5</v>
      </c>
      <c r="L102" s="20">
        <f t="shared" ref="L102:L133" si="22">AVERAGE(K102,H102)</f>
        <v>0.52750000000000008</v>
      </c>
      <c r="M102" s="21">
        <f t="shared" si="17"/>
        <v>40.837639293014888</v>
      </c>
      <c r="N102" s="20">
        <v>0.33</v>
      </c>
      <c r="O102" s="21">
        <f t="shared" si="18"/>
        <v>25.547717472407417</v>
      </c>
      <c r="P102" s="20">
        <v>1.7533855528372812E-2</v>
      </c>
      <c r="Q102" s="20">
        <v>0</v>
      </c>
      <c r="R102" s="20">
        <v>0.41666666666666669</v>
      </c>
      <c r="S102" s="20">
        <v>0.43420052219503952</v>
      </c>
      <c r="T102" s="21">
        <f t="shared" si="16"/>
        <v>33.614643234577684</v>
      </c>
      <c r="U102" s="10">
        <f t="shared" si="19"/>
        <v>1.2917005221950397</v>
      </c>
    </row>
    <row r="103" spans="1:21" s="11" customFormat="1" ht="60" x14ac:dyDescent="0.25">
      <c r="A103" s="14" t="s">
        <v>102</v>
      </c>
      <c r="B103" s="12" t="s">
        <v>121</v>
      </c>
      <c r="C103" s="15">
        <v>5537</v>
      </c>
      <c r="D103" s="12" t="s">
        <v>253</v>
      </c>
      <c r="E103" s="13" t="s">
        <v>10</v>
      </c>
      <c r="F103" s="16">
        <v>0.66</v>
      </c>
      <c r="G103" s="17">
        <v>0</v>
      </c>
      <c r="H103" s="18">
        <f t="shared" si="20"/>
        <v>0.33</v>
      </c>
      <c r="I103" s="19">
        <v>1</v>
      </c>
      <c r="J103" s="17">
        <v>0</v>
      </c>
      <c r="K103" s="18">
        <f t="shared" si="21"/>
        <v>0</v>
      </c>
      <c r="L103" s="20">
        <f t="shared" si="22"/>
        <v>0.16500000000000001</v>
      </c>
      <c r="M103" s="21">
        <f t="shared" si="17"/>
        <v>12.896567057711204</v>
      </c>
      <c r="N103" s="20">
        <v>0.33</v>
      </c>
      <c r="O103" s="21">
        <f t="shared" si="18"/>
        <v>25.793134115422408</v>
      </c>
      <c r="P103" s="20">
        <v>3.359679450557549E-2</v>
      </c>
      <c r="Q103" s="20">
        <v>8.1344902386117134E-4</v>
      </c>
      <c r="R103" s="20">
        <v>0.75</v>
      </c>
      <c r="S103" s="20">
        <v>0.78441024352943667</v>
      </c>
      <c r="T103" s="21">
        <f t="shared" si="16"/>
        <v>61.310298826866401</v>
      </c>
      <c r="U103" s="10">
        <f t="shared" si="19"/>
        <v>1.2794102435294366</v>
      </c>
    </row>
    <row r="104" spans="1:21" s="11" customFormat="1" ht="30" x14ac:dyDescent="0.25">
      <c r="A104" s="14" t="s">
        <v>5</v>
      </c>
      <c r="B104" s="12" t="s">
        <v>27</v>
      </c>
      <c r="C104" s="15">
        <v>1877</v>
      </c>
      <c r="D104" s="12" t="s">
        <v>170</v>
      </c>
      <c r="E104" s="13" t="s">
        <v>25</v>
      </c>
      <c r="F104" s="16">
        <v>0.33</v>
      </c>
      <c r="G104" s="17">
        <v>0.16500000000000001</v>
      </c>
      <c r="H104" s="18">
        <f t="shared" si="20"/>
        <v>0.2475</v>
      </c>
      <c r="I104" s="19">
        <v>1</v>
      </c>
      <c r="J104" s="17">
        <v>0.25</v>
      </c>
      <c r="K104" s="18">
        <f t="shared" si="21"/>
        <v>0.25</v>
      </c>
      <c r="L104" s="20">
        <f t="shared" si="22"/>
        <v>0.24875</v>
      </c>
      <c r="M104" s="21">
        <f t="shared" si="17"/>
        <v>19.514920727743355</v>
      </c>
      <c r="N104" s="20">
        <v>0</v>
      </c>
      <c r="O104" s="21">
        <f t="shared" si="18"/>
        <v>0</v>
      </c>
      <c r="P104" s="20">
        <v>0.29299260820898199</v>
      </c>
      <c r="Q104" s="20">
        <v>0.39958975385231138</v>
      </c>
      <c r="R104" s="20">
        <v>0.33333333333333331</v>
      </c>
      <c r="S104" s="20">
        <v>1.0259156953946267</v>
      </c>
      <c r="T104" s="21">
        <f t="shared" si="16"/>
        <v>80.485079272256641</v>
      </c>
      <c r="U104" s="10">
        <f t="shared" si="19"/>
        <v>1.2746656953946267</v>
      </c>
    </row>
    <row r="105" spans="1:21" s="11" customFormat="1" x14ac:dyDescent="0.25">
      <c r="A105" s="14" t="s">
        <v>290</v>
      </c>
      <c r="B105" s="12" t="s">
        <v>95</v>
      </c>
      <c r="C105" s="15">
        <v>1753</v>
      </c>
      <c r="D105" s="12" t="s">
        <v>231</v>
      </c>
      <c r="E105" s="13"/>
      <c r="F105" s="16">
        <v>0.33</v>
      </c>
      <c r="G105" s="17">
        <v>0.22</v>
      </c>
      <c r="H105" s="18">
        <f t="shared" si="20"/>
        <v>0.27500000000000002</v>
      </c>
      <c r="I105" s="19">
        <v>0.25</v>
      </c>
      <c r="J105" s="17">
        <v>1</v>
      </c>
      <c r="K105" s="18">
        <f t="shared" si="21"/>
        <v>0.25</v>
      </c>
      <c r="L105" s="20">
        <f t="shared" si="22"/>
        <v>0.26250000000000001</v>
      </c>
      <c r="M105" s="21">
        <f t="shared" si="17"/>
        <v>20.726407056544375</v>
      </c>
      <c r="N105" s="20">
        <v>0.33</v>
      </c>
      <c r="O105" s="21">
        <f t="shared" si="18"/>
        <v>26.05605458537007</v>
      </c>
      <c r="P105" s="20">
        <v>7.3335969046575064E-3</v>
      </c>
      <c r="Q105" s="20">
        <v>0</v>
      </c>
      <c r="R105" s="20">
        <v>0.66666666666666663</v>
      </c>
      <c r="S105" s="20">
        <v>0.67400026357132414</v>
      </c>
      <c r="T105" s="21">
        <f t="shared" si="16"/>
        <v>53.217538358085569</v>
      </c>
      <c r="U105" s="10">
        <f t="shared" si="19"/>
        <v>1.2665002635713241</v>
      </c>
    </row>
    <row r="106" spans="1:21" s="11" customFormat="1" ht="30" x14ac:dyDescent="0.25">
      <c r="A106" s="14" t="s">
        <v>290</v>
      </c>
      <c r="B106" s="12" t="s">
        <v>77</v>
      </c>
      <c r="C106" s="15">
        <v>1510</v>
      </c>
      <c r="D106" s="12" t="s">
        <v>214</v>
      </c>
      <c r="E106" s="13" t="s">
        <v>10</v>
      </c>
      <c r="F106" s="16">
        <v>0.33</v>
      </c>
      <c r="G106" s="17">
        <v>0</v>
      </c>
      <c r="H106" s="18">
        <f t="shared" si="20"/>
        <v>0.16500000000000001</v>
      </c>
      <c r="I106" s="19">
        <v>1</v>
      </c>
      <c r="J106" s="17">
        <v>0</v>
      </c>
      <c r="K106" s="18">
        <f t="shared" si="21"/>
        <v>0</v>
      </c>
      <c r="L106" s="20">
        <f t="shared" si="22"/>
        <v>8.2500000000000004E-2</v>
      </c>
      <c r="M106" s="21">
        <f t="shared" si="17"/>
        <v>6.5437091041489115</v>
      </c>
      <c r="N106" s="20">
        <v>0</v>
      </c>
      <c r="O106" s="21">
        <f t="shared" si="18"/>
        <v>0</v>
      </c>
      <c r="P106" s="20">
        <v>6.6962226636574822E-3</v>
      </c>
      <c r="Q106" s="20">
        <v>0.50488997555012227</v>
      </c>
      <c r="R106" s="20">
        <v>0.66666666666666663</v>
      </c>
      <c r="S106" s="20">
        <v>1.1782528648804464</v>
      </c>
      <c r="T106" s="21">
        <f t="shared" si="16"/>
        <v>93.456290895851083</v>
      </c>
      <c r="U106" s="10">
        <f t="shared" si="19"/>
        <v>1.2607528648804465</v>
      </c>
    </row>
    <row r="107" spans="1:21" s="11" customFormat="1" x14ac:dyDescent="0.25">
      <c r="A107" s="14" t="s">
        <v>5</v>
      </c>
      <c r="B107" s="12" t="s">
        <v>16</v>
      </c>
      <c r="C107" s="15">
        <v>1105</v>
      </c>
      <c r="D107" s="12" t="s">
        <v>161</v>
      </c>
      <c r="E107" s="13" t="s">
        <v>10</v>
      </c>
      <c r="F107" s="16">
        <v>0.33</v>
      </c>
      <c r="G107" s="17">
        <v>0</v>
      </c>
      <c r="H107" s="18">
        <f t="shared" si="20"/>
        <v>0.16500000000000001</v>
      </c>
      <c r="I107" s="19">
        <v>1</v>
      </c>
      <c r="J107" s="17">
        <v>0</v>
      </c>
      <c r="K107" s="18">
        <f t="shared" si="21"/>
        <v>0</v>
      </c>
      <c r="L107" s="20">
        <f t="shared" si="22"/>
        <v>8.2500000000000004E-2</v>
      </c>
      <c r="M107" s="21">
        <f t="shared" si="17"/>
        <v>6.6121556124117786</v>
      </c>
      <c r="N107" s="20">
        <v>0</v>
      </c>
      <c r="O107" s="21">
        <f t="shared" si="18"/>
        <v>0</v>
      </c>
      <c r="P107" s="20">
        <v>0.15725037903805256</v>
      </c>
      <c r="Q107" s="20">
        <v>0.17461832061068702</v>
      </c>
      <c r="R107" s="20">
        <v>0.83333333333333337</v>
      </c>
      <c r="S107" s="20">
        <v>1.1652020329820729</v>
      </c>
      <c r="T107" s="21">
        <f t="shared" si="16"/>
        <v>93.387844387588217</v>
      </c>
      <c r="U107" s="10">
        <f t="shared" si="19"/>
        <v>1.2477020329820729</v>
      </c>
    </row>
    <row r="108" spans="1:21" s="11" customFormat="1" x14ac:dyDescent="0.25">
      <c r="A108" s="14" t="s">
        <v>102</v>
      </c>
      <c r="B108" s="12" t="s">
        <v>138</v>
      </c>
      <c r="C108" s="15">
        <v>1289</v>
      </c>
      <c r="D108" s="12" t="s">
        <v>269</v>
      </c>
      <c r="E108" s="13" t="s">
        <v>10</v>
      </c>
      <c r="F108" s="16">
        <v>0</v>
      </c>
      <c r="G108" s="17">
        <v>0</v>
      </c>
      <c r="H108" s="18">
        <f t="shared" si="20"/>
        <v>0</v>
      </c>
      <c r="I108" s="19">
        <v>1</v>
      </c>
      <c r="J108" s="17">
        <v>0</v>
      </c>
      <c r="K108" s="18">
        <f t="shared" si="21"/>
        <v>0</v>
      </c>
      <c r="L108" s="20">
        <f t="shared" si="22"/>
        <v>0</v>
      </c>
      <c r="M108" s="21">
        <f t="shared" si="17"/>
        <v>0</v>
      </c>
      <c r="N108" s="20">
        <v>0</v>
      </c>
      <c r="O108" s="21">
        <f t="shared" si="18"/>
        <v>0</v>
      </c>
      <c r="P108" s="20">
        <v>4.1776881646593761E-3</v>
      </c>
      <c r="Q108" s="20">
        <v>5.0474113407927179E-2</v>
      </c>
      <c r="R108" s="20">
        <v>1.1666666666666667</v>
      </c>
      <c r="S108" s="20">
        <v>1.2213184682392533</v>
      </c>
      <c r="T108" s="21">
        <f t="shared" si="16"/>
        <v>100</v>
      </c>
      <c r="U108" s="10">
        <f t="shared" si="19"/>
        <v>1.2213184682392533</v>
      </c>
    </row>
    <row r="109" spans="1:21" s="11" customFormat="1" x14ac:dyDescent="0.25">
      <c r="A109" s="14" t="s">
        <v>290</v>
      </c>
      <c r="B109" s="12" t="s">
        <v>80</v>
      </c>
      <c r="C109" s="15">
        <v>1640</v>
      </c>
      <c r="D109" s="12" t="s">
        <v>217</v>
      </c>
      <c r="E109" s="13"/>
      <c r="F109" s="16">
        <v>0.66</v>
      </c>
      <c r="G109" s="17">
        <v>1</v>
      </c>
      <c r="H109" s="18">
        <f t="shared" si="20"/>
        <v>0.83000000000000007</v>
      </c>
      <c r="I109" s="19">
        <v>0.25</v>
      </c>
      <c r="J109" s="17">
        <v>0.75</v>
      </c>
      <c r="K109" s="18">
        <f t="shared" si="21"/>
        <v>0.1875</v>
      </c>
      <c r="L109" s="20">
        <f t="shared" si="22"/>
        <v>0.50875000000000004</v>
      </c>
      <c r="M109" s="21">
        <f t="shared" si="17"/>
        <v>41.820038361477586</v>
      </c>
      <c r="N109" s="20">
        <v>0.66</v>
      </c>
      <c r="O109" s="21">
        <f t="shared" si="18"/>
        <v>54.253022739214167</v>
      </c>
      <c r="P109" s="20">
        <v>4.7421447592208135E-2</v>
      </c>
      <c r="Q109" s="20">
        <v>3.5063113604488078E-4</v>
      </c>
      <c r="R109" s="20">
        <v>0</v>
      </c>
      <c r="S109" s="20">
        <v>4.7772078728253016E-2</v>
      </c>
      <c r="T109" s="21">
        <f t="shared" si="16"/>
        <v>3.9269388993082424</v>
      </c>
      <c r="U109" s="10">
        <f t="shared" si="19"/>
        <v>1.2165220787282531</v>
      </c>
    </row>
    <row r="110" spans="1:21" s="11" customFormat="1" ht="30" x14ac:dyDescent="0.25">
      <c r="A110" s="14" t="s">
        <v>102</v>
      </c>
      <c r="B110" s="12" t="s">
        <v>122</v>
      </c>
      <c r="C110" s="15">
        <v>1208</v>
      </c>
      <c r="D110" s="12" t="s">
        <v>254</v>
      </c>
      <c r="E110" s="13" t="s">
        <v>25</v>
      </c>
      <c r="F110" s="16">
        <v>0.33</v>
      </c>
      <c r="G110" s="17">
        <v>0.16500000000000001</v>
      </c>
      <c r="H110" s="18">
        <f t="shared" si="20"/>
        <v>0.2475</v>
      </c>
      <c r="I110" s="19">
        <v>1</v>
      </c>
      <c r="J110" s="17">
        <v>0</v>
      </c>
      <c r="K110" s="18">
        <f t="shared" si="21"/>
        <v>0</v>
      </c>
      <c r="L110" s="20">
        <f t="shared" si="22"/>
        <v>0.12375</v>
      </c>
      <c r="M110" s="21">
        <f t="shared" si="17"/>
        <v>10.234011592151909</v>
      </c>
      <c r="N110" s="20">
        <v>0</v>
      </c>
      <c r="O110" s="21">
        <f t="shared" si="18"/>
        <v>0</v>
      </c>
      <c r="P110" s="20">
        <v>0.26432266627679307</v>
      </c>
      <c r="Q110" s="20">
        <v>7.1130576124255024E-2</v>
      </c>
      <c r="R110" s="20">
        <v>0.75</v>
      </c>
      <c r="S110" s="20">
        <v>1.0854532424010481</v>
      </c>
      <c r="T110" s="21">
        <f t="shared" si="16"/>
        <v>89.765988407848099</v>
      </c>
      <c r="U110" s="10">
        <f t="shared" si="19"/>
        <v>1.2092032424010482</v>
      </c>
    </row>
    <row r="111" spans="1:21" s="11" customFormat="1" x14ac:dyDescent="0.25">
      <c r="A111" s="14" t="s">
        <v>290</v>
      </c>
      <c r="B111" s="12" t="s">
        <v>79</v>
      </c>
      <c r="C111" s="15">
        <v>1125</v>
      </c>
      <c r="D111" s="12" t="s">
        <v>216</v>
      </c>
      <c r="E111" s="13" t="s">
        <v>10</v>
      </c>
      <c r="F111" s="16">
        <v>1</v>
      </c>
      <c r="G111" s="17">
        <v>0</v>
      </c>
      <c r="H111" s="18">
        <f t="shared" si="20"/>
        <v>0.5</v>
      </c>
      <c r="I111" s="19">
        <v>1</v>
      </c>
      <c r="J111" s="17">
        <v>0.25</v>
      </c>
      <c r="K111" s="18">
        <f t="shared" si="21"/>
        <v>0.25</v>
      </c>
      <c r="L111" s="20">
        <f t="shared" si="22"/>
        <v>0.375</v>
      </c>
      <c r="M111" s="21">
        <f t="shared" si="17"/>
        <v>31.4346970200437</v>
      </c>
      <c r="N111" s="20">
        <v>0</v>
      </c>
      <c r="O111" s="21">
        <f t="shared" si="18"/>
        <v>0</v>
      </c>
      <c r="P111" s="20">
        <v>6.7196294130546008E-2</v>
      </c>
      <c r="Q111" s="20">
        <v>7.5301204819277112E-4</v>
      </c>
      <c r="R111" s="20">
        <v>0.75</v>
      </c>
      <c r="S111" s="20">
        <v>0.81794930617873873</v>
      </c>
      <c r="T111" s="21">
        <f t="shared" si="16"/>
        <v>68.565302979956286</v>
      </c>
      <c r="U111" s="10">
        <f t="shared" si="19"/>
        <v>1.1929493061787388</v>
      </c>
    </row>
    <row r="112" spans="1:21" s="11" customFormat="1" x14ac:dyDescent="0.25">
      <c r="A112" s="14" t="s">
        <v>5</v>
      </c>
      <c r="B112" s="12" t="s">
        <v>37</v>
      </c>
      <c r="C112" s="15">
        <v>1209</v>
      </c>
      <c r="D112" s="12" t="s">
        <v>179</v>
      </c>
      <c r="E112" s="13" t="s">
        <v>10</v>
      </c>
      <c r="F112" s="16">
        <v>0.66</v>
      </c>
      <c r="G112" s="17">
        <v>0</v>
      </c>
      <c r="H112" s="18">
        <f t="shared" si="20"/>
        <v>0.33</v>
      </c>
      <c r="I112" s="19">
        <v>1</v>
      </c>
      <c r="J112" s="17">
        <v>0</v>
      </c>
      <c r="K112" s="18">
        <f t="shared" si="21"/>
        <v>0</v>
      </c>
      <c r="L112" s="20">
        <f t="shared" si="22"/>
        <v>0.16500000000000001</v>
      </c>
      <c r="M112" s="21">
        <f t="shared" si="17"/>
        <v>14.285283090006788</v>
      </c>
      <c r="N112" s="20">
        <v>0</v>
      </c>
      <c r="O112" s="21">
        <f t="shared" si="18"/>
        <v>0</v>
      </c>
      <c r="P112" s="20">
        <v>2.0924062480373401E-2</v>
      </c>
      <c r="Q112" s="20">
        <v>5.2444134078212294E-2</v>
      </c>
      <c r="R112" s="20">
        <v>0.91666666666666663</v>
      </c>
      <c r="S112" s="20">
        <v>0.99003486322525236</v>
      </c>
      <c r="T112" s="21">
        <f t="shared" si="16"/>
        <v>85.714716909993214</v>
      </c>
      <c r="U112" s="10">
        <f t="shared" si="19"/>
        <v>1.1550348632252523</v>
      </c>
    </row>
    <row r="113" spans="1:21" s="11" customFormat="1" ht="30" x14ac:dyDescent="0.25">
      <c r="A113" s="14" t="s">
        <v>102</v>
      </c>
      <c r="B113" s="12" t="s">
        <v>113</v>
      </c>
      <c r="C113" s="15">
        <v>1161</v>
      </c>
      <c r="D113" s="12" t="s">
        <v>245</v>
      </c>
      <c r="E113" s="13"/>
      <c r="F113" s="16">
        <v>0.66</v>
      </c>
      <c r="G113" s="17">
        <v>8.2500000000000004E-2</v>
      </c>
      <c r="H113" s="18">
        <f t="shared" si="20"/>
        <v>0.37125000000000002</v>
      </c>
      <c r="I113" s="19">
        <v>0</v>
      </c>
      <c r="J113" s="17">
        <v>1</v>
      </c>
      <c r="K113" s="18">
        <f t="shared" si="21"/>
        <v>0</v>
      </c>
      <c r="L113" s="20">
        <f t="shared" si="22"/>
        <v>0.18562500000000001</v>
      </c>
      <c r="M113" s="21">
        <f t="shared" si="17"/>
        <v>16.846667787989457</v>
      </c>
      <c r="N113" s="20">
        <v>0.33</v>
      </c>
      <c r="O113" s="21">
        <f t="shared" si="18"/>
        <v>29.949631623092369</v>
      </c>
      <c r="P113" s="20">
        <v>2.8916131132757962E-3</v>
      </c>
      <c r="Q113" s="20">
        <v>0</v>
      </c>
      <c r="R113" s="20">
        <v>0.58333333333333337</v>
      </c>
      <c r="S113" s="20">
        <v>0.58622494644660916</v>
      </c>
      <c r="T113" s="21">
        <f t="shared" si="16"/>
        <v>53.203700588918174</v>
      </c>
      <c r="U113" s="10">
        <f t="shared" si="19"/>
        <v>1.1018499464466092</v>
      </c>
    </row>
    <row r="114" spans="1:21" s="11" customFormat="1" x14ac:dyDescent="0.25">
      <c r="A114" s="14" t="s">
        <v>290</v>
      </c>
      <c r="B114" s="12" t="s">
        <v>73</v>
      </c>
      <c r="C114" s="15">
        <v>1903</v>
      </c>
      <c r="D114" s="12" t="s">
        <v>210</v>
      </c>
      <c r="E114" s="13" t="s">
        <v>10</v>
      </c>
      <c r="F114" s="16">
        <v>0.33</v>
      </c>
      <c r="G114" s="17">
        <v>0</v>
      </c>
      <c r="H114" s="18">
        <f t="shared" si="20"/>
        <v>0.16500000000000001</v>
      </c>
      <c r="I114" s="19">
        <v>1</v>
      </c>
      <c r="J114" s="17">
        <v>0</v>
      </c>
      <c r="K114" s="18">
        <f t="shared" si="21"/>
        <v>0</v>
      </c>
      <c r="L114" s="20">
        <f t="shared" si="22"/>
        <v>8.2500000000000004E-2</v>
      </c>
      <c r="M114" s="21">
        <f t="shared" si="17"/>
        <v>7.5020117240048299</v>
      </c>
      <c r="N114" s="20">
        <v>0</v>
      </c>
      <c r="O114" s="21">
        <f t="shared" si="18"/>
        <v>0</v>
      </c>
      <c r="P114" s="20">
        <v>4.5684051637233533E-2</v>
      </c>
      <c r="Q114" s="20">
        <v>0.13818764129615674</v>
      </c>
      <c r="R114" s="20">
        <v>0.83333333333333337</v>
      </c>
      <c r="S114" s="20">
        <v>1.0172050262667236</v>
      </c>
      <c r="T114" s="21">
        <f t="shared" si="16"/>
        <v>92.497988275995169</v>
      </c>
      <c r="U114" s="10">
        <f t="shared" si="19"/>
        <v>1.0997050262667236</v>
      </c>
    </row>
    <row r="115" spans="1:21" s="11" customFormat="1" x14ac:dyDescent="0.25">
      <c r="A115" s="14" t="s">
        <v>102</v>
      </c>
      <c r="B115" s="12" t="s">
        <v>105</v>
      </c>
      <c r="C115" s="15">
        <v>1107</v>
      </c>
      <c r="D115" s="12" t="s">
        <v>239</v>
      </c>
      <c r="E115" s="13" t="s">
        <v>10</v>
      </c>
      <c r="F115" s="16">
        <v>0</v>
      </c>
      <c r="G115" s="17">
        <v>0</v>
      </c>
      <c r="H115" s="18">
        <f t="shared" si="20"/>
        <v>0</v>
      </c>
      <c r="I115" s="19">
        <v>0</v>
      </c>
      <c r="J115" s="17">
        <v>0.25</v>
      </c>
      <c r="K115" s="18">
        <f t="shared" si="21"/>
        <v>0</v>
      </c>
      <c r="L115" s="20">
        <f t="shared" si="22"/>
        <v>0</v>
      </c>
      <c r="M115" s="21">
        <f t="shared" si="17"/>
        <v>0</v>
      </c>
      <c r="N115" s="20">
        <v>0</v>
      </c>
      <c r="O115" s="21">
        <f t="shared" si="18"/>
        <v>0</v>
      </c>
      <c r="P115" s="20">
        <v>0.4186610760580346</v>
      </c>
      <c r="Q115" s="20">
        <v>4.5273451647953643E-4</v>
      </c>
      <c r="R115" s="20">
        <v>0.66666666666666663</v>
      </c>
      <c r="S115" s="20">
        <v>1.0857804772411808</v>
      </c>
      <c r="T115" s="21">
        <f t="shared" si="16"/>
        <v>100</v>
      </c>
      <c r="U115" s="10">
        <f t="shared" si="19"/>
        <v>1.0857804772411808</v>
      </c>
    </row>
    <row r="116" spans="1:21" s="11" customFormat="1" x14ac:dyDescent="0.25">
      <c r="A116" s="14" t="s">
        <v>290</v>
      </c>
      <c r="B116" s="12" t="s">
        <v>66</v>
      </c>
      <c r="C116" s="15">
        <v>1638</v>
      </c>
      <c r="D116" s="12" t="s">
        <v>205</v>
      </c>
      <c r="E116" s="13" t="s">
        <v>10</v>
      </c>
      <c r="F116" s="16">
        <v>0.66</v>
      </c>
      <c r="G116" s="17">
        <v>0.66</v>
      </c>
      <c r="H116" s="18">
        <f t="shared" si="20"/>
        <v>0.66</v>
      </c>
      <c r="I116" s="19">
        <v>0.25</v>
      </c>
      <c r="J116" s="17">
        <v>0.75</v>
      </c>
      <c r="K116" s="18">
        <f t="shared" si="21"/>
        <v>0.1875</v>
      </c>
      <c r="L116" s="20">
        <f t="shared" si="22"/>
        <v>0.42375000000000002</v>
      </c>
      <c r="M116" s="21">
        <f t="shared" si="17"/>
        <v>39.160045065100739</v>
      </c>
      <c r="N116" s="20">
        <v>0.33</v>
      </c>
      <c r="O116" s="21">
        <f t="shared" si="18"/>
        <v>30.496318280786419</v>
      </c>
      <c r="P116" s="20">
        <v>7.8347835422677162E-2</v>
      </c>
      <c r="Q116" s="20">
        <v>0</v>
      </c>
      <c r="R116" s="20">
        <v>0.25</v>
      </c>
      <c r="S116" s="20">
        <v>0.32834783542267715</v>
      </c>
      <c r="T116" s="21">
        <f t="shared" si="16"/>
        <v>30.343636654112846</v>
      </c>
      <c r="U116" s="10">
        <f t="shared" si="19"/>
        <v>1.0820978354226771</v>
      </c>
    </row>
    <row r="117" spans="1:21" s="11" customFormat="1" x14ac:dyDescent="0.25">
      <c r="A117" s="14" t="s">
        <v>5</v>
      </c>
      <c r="B117" s="12" t="s">
        <v>35</v>
      </c>
      <c r="C117" s="15">
        <v>1474</v>
      </c>
      <c r="D117" s="12" t="s">
        <v>177</v>
      </c>
      <c r="E117" s="13" t="s">
        <v>10</v>
      </c>
      <c r="F117" s="16">
        <v>0.66</v>
      </c>
      <c r="G117" s="17">
        <v>0</v>
      </c>
      <c r="H117" s="18">
        <f t="shared" si="20"/>
        <v>0.33</v>
      </c>
      <c r="I117" s="19">
        <v>1</v>
      </c>
      <c r="J117" s="17">
        <v>0.25</v>
      </c>
      <c r="K117" s="18">
        <f t="shared" si="21"/>
        <v>0.25</v>
      </c>
      <c r="L117" s="20">
        <f t="shared" si="22"/>
        <v>0.29000000000000004</v>
      </c>
      <c r="M117" s="21">
        <f t="shared" si="17"/>
        <v>27.054157275429045</v>
      </c>
      <c r="N117" s="20">
        <v>0</v>
      </c>
      <c r="O117" s="21">
        <f t="shared" si="18"/>
        <v>0</v>
      </c>
      <c r="P117" s="20">
        <v>3.1820655001868287E-2</v>
      </c>
      <c r="Q117" s="20">
        <v>1.0332713370531101E-4</v>
      </c>
      <c r="R117" s="20">
        <v>0.75</v>
      </c>
      <c r="S117" s="20">
        <v>0.78192398213557357</v>
      </c>
      <c r="T117" s="21">
        <f t="shared" si="16"/>
        <v>72.945842724570937</v>
      </c>
      <c r="U117" s="10">
        <f t="shared" si="19"/>
        <v>1.0719239821355737</v>
      </c>
    </row>
    <row r="118" spans="1:21" s="11" customFormat="1" ht="30" x14ac:dyDescent="0.25">
      <c r="A118" s="14" t="s">
        <v>290</v>
      </c>
      <c r="B118" s="12" t="s">
        <v>41</v>
      </c>
      <c r="C118" s="15">
        <v>1108</v>
      </c>
      <c r="D118" s="12" t="s">
        <v>183</v>
      </c>
      <c r="E118" s="13" t="s">
        <v>42</v>
      </c>
      <c r="F118" s="16">
        <v>0</v>
      </c>
      <c r="G118" s="17">
        <v>0</v>
      </c>
      <c r="H118" s="18">
        <f t="shared" si="20"/>
        <v>0</v>
      </c>
      <c r="I118" s="19">
        <v>0</v>
      </c>
      <c r="J118" s="17">
        <v>0</v>
      </c>
      <c r="K118" s="18">
        <f t="shared" si="21"/>
        <v>0</v>
      </c>
      <c r="L118" s="20">
        <f t="shared" si="22"/>
        <v>0</v>
      </c>
      <c r="M118" s="21">
        <f t="shared" si="17"/>
        <v>0</v>
      </c>
      <c r="N118" s="20">
        <v>0</v>
      </c>
      <c r="O118" s="21">
        <f t="shared" si="18"/>
        <v>0</v>
      </c>
      <c r="P118" s="20">
        <v>0.48201628561010323</v>
      </c>
      <c r="Q118" s="20">
        <v>0.17046089385474861</v>
      </c>
      <c r="R118" s="20">
        <v>0.41666666666666669</v>
      </c>
      <c r="S118" s="20">
        <v>1.0691438461315186</v>
      </c>
      <c r="T118" s="21">
        <f t="shared" si="16"/>
        <v>100</v>
      </c>
      <c r="U118" s="10">
        <f t="shared" si="19"/>
        <v>1.0691438461315186</v>
      </c>
    </row>
    <row r="119" spans="1:21" s="11" customFormat="1" ht="45" x14ac:dyDescent="0.25">
      <c r="A119" s="14" t="s">
        <v>102</v>
      </c>
      <c r="B119" s="12" t="s">
        <v>117</v>
      </c>
      <c r="C119" s="15">
        <v>1743</v>
      </c>
      <c r="D119" s="12" t="s">
        <v>249</v>
      </c>
      <c r="E119" s="13" t="s">
        <v>10</v>
      </c>
      <c r="F119" s="16">
        <v>0</v>
      </c>
      <c r="G119" s="17">
        <v>0</v>
      </c>
      <c r="H119" s="18">
        <f t="shared" si="20"/>
        <v>0</v>
      </c>
      <c r="I119" s="19">
        <v>1</v>
      </c>
      <c r="J119" s="17">
        <v>0</v>
      </c>
      <c r="K119" s="18">
        <f t="shared" si="21"/>
        <v>0</v>
      </c>
      <c r="L119" s="20">
        <f t="shared" si="22"/>
        <v>0</v>
      </c>
      <c r="M119" s="21">
        <f t="shared" si="17"/>
        <v>0</v>
      </c>
      <c r="N119" s="20">
        <v>0</v>
      </c>
      <c r="O119" s="21">
        <f t="shared" si="18"/>
        <v>0</v>
      </c>
      <c r="P119" s="20">
        <v>8.2962532021337767E-3</v>
      </c>
      <c r="Q119" s="20">
        <v>5.1196458482890644E-2</v>
      </c>
      <c r="R119" s="20">
        <v>1</v>
      </c>
      <c r="S119" s="20">
        <v>1.0594927116850243</v>
      </c>
      <c r="T119" s="21">
        <f t="shared" si="16"/>
        <v>100</v>
      </c>
      <c r="U119" s="10">
        <f t="shared" si="19"/>
        <v>1.0594927116850243</v>
      </c>
    </row>
    <row r="120" spans="1:21" s="11" customFormat="1" x14ac:dyDescent="0.25">
      <c r="A120" s="14" t="s">
        <v>290</v>
      </c>
      <c r="B120" s="12" t="s">
        <v>43</v>
      </c>
      <c r="C120" s="15">
        <v>1678</v>
      </c>
      <c r="D120" s="12" t="s">
        <v>184</v>
      </c>
      <c r="E120" s="13" t="s">
        <v>10</v>
      </c>
      <c r="F120" s="16">
        <v>0</v>
      </c>
      <c r="G120" s="17">
        <v>0</v>
      </c>
      <c r="H120" s="18">
        <f t="shared" si="20"/>
        <v>0</v>
      </c>
      <c r="I120" s="19">
        <v>1</v>
      </c>
      <c r="J120" s="17">
        <v>0</v>
      </c>
      <c r="K120" s="18">
        <f t="shared" si="21"/>
        <v>0</v>
      </c>
      <c r="L120" s="20">
        <f t="shared" si="22"/>
        <v>0</v>
      </c>
      <c r="M120" s="21">
        <f t="shared" si="17"/>
        <v>0</v>
      </c>
      <c r="N120" s="20">
        <v>0</v>
      </c>
      <c r="O120" s="21">
        <f t="shared" si="18"/>
        <v>0</v>
      </c>
      <c r="P120" s="20">
        <v>0.43407362887057044</v>
      </c>
      <c r="Q120" s="20">
        <v>0.20501397624039136</v>
      </c>
      <c r="R120" s="20">
        <v>0.41666666666666669</v>
      </c>
      <c r="S120" s="20">
        <v>1.0557542717776285</v>
      </c>
      <c r="T120" s="21">
        <f t="shared" si="16"/>
        <v>100</v>
      </c>
      <c r="U120" s="10">
        <f t="shared" si="19"/>
        <v>1.0557542717776285</v>
      </c>
    </row>
    <row r="121" spans="1:21" s="11" customFormat="1" x14ac:dyDescent="0.25">
      <c r="A121" s="14" t="s">
        <v>102</v>
      </c>
      <c r="B121" s="12" t="s">
        <v>114</v>
      </c>
      <c r="C121" s="15">
        <v>1168</v>
      </c>
      <c r="D121" s="12" t="s">
        <v>246</v>
      </c>
      <c r="E121" s="13"/>
      <c r="F121" s="16">
        <v>0.66</v>
      </c>
      <c r="G121" s="17">
        <v>0.11</v>
      </c>
      <c r="H121" s="18">
        <f t="shared" si="20"/>
        <v>0.38500000000000001</v>
      </c>
      <c r="I121" s="19">
        <v>0.25</v>
      </c>
      <c r="J121" s="17">
        <v>0.75</v>
      </c>
      <c r="K121" s="18">
        <f t="shared" si="21"/>
        <v>0.1875</v>
      </c>
      <c r="L121" s="20">
        <f t="shared" si="22"/>
        <v>0.28625</v>
      </c>
      <c r="M121" s="21">
        <f t="shared" si="17"/>
        <v>27.536593695709794</v>
      </c>
      <c r="N121" s="20">
        <v>0.33</v>
      </c>
      <c r="O121" s="21">
        <f t="shared" si="18"/>
        <v>31.745243387193824</v>
      </c>
      <c r="P121" s="20">
        <v>6.6091481932802135E-3</v>
      </c>
      <c r="Q121" s="20">
        <v>0</v>
      </c>
      <c r="R121" s="20">
        <v>0.41666666666666669</v>
      </c>
      <c r="S121" s="20">
        <v>0.42327581485994692</v>
      </c>
      <c r="T121" s="21">
        <f t="shared" si="16"/>
        <v>40.718162917096386</v>
      </c>
      <c r="U121" s="10">
        <f t="shared" si="19"/>
        <v>1.0395258148599469</v>
      </c>
    </row>
    <row r="122" spans="1:21" s="11" customFormat="1" ht="30" x14ac:dyDescent="0.25">
      <c r="A122" s="14" t="s">
        <v>290</v>
      </c>
      <c r="B122" s="12" t="s">
        <v>69</v>
      </c>
      <c r="C122" s="15">
        <v>6725</v>
      </c>
      <c r="D122" s="12" t="s">
        <v>207</v>
      </c>
      <c r="E122" s="13" t="s">
        <v>70</v>
      </c>
      <c r="F122" s="16">
        <v>0.33</v>
      </c>
      <c r="G122" s="17">
        <v>1</v>
      </c>
      <c r="H122" s="18">
        <f t="shared" si="20"/>
        <v>0.66500000000000004</v>
      </c>
      <c r="I122" s="19">
        <v>1</v>
      </c>
      <c r="J122" s="17">
        <v>0.25</v>
      </c>
      <c r="K122" s="18">
        <f t="shared" si="21"/>
        <v>0.25</v>
      </c>
      <c r="L122" s="20">
        <f t="shared" si="22"/>
        <v>0.45750000000000002</v>
      </c>
      <c r="M122" s="21">
        <f t="shared" si="17"/>
        <v>44.204381988254582</v>
      </c>
      <c r="N122" s="20">
        <v>0.33</v>
      </c>
      <c r="O122" s="21">
        <f t="shared" si="18"/>
        <v>31.885127991527895</v>
      </c>
      <c r="P122" s="20">
        <v>0.16413193350731836</v>
      </c>
      <c r="Q122" s="20">
        <v>0</v>
      </c>
      <c r="R122" s="20">
        <v>8.3333333333333329E-2</v>
      </c>
      <c r="S122" s="20">
        <v>0.24746526684065168</v>
      </c>
      <c r="T122" s="21">
        <f t="shared" si="16"/>
        <v>23.910490020217519</v>
      </c>
      <c r="U122" s="10">
        <f t="shared" si="19"/>
        <v>1.0349652668406517</v>
      </c>
    </row>
    <row r="123" spans="1:21" s="11" customFormat="1" x14ac:dyDescent="0.25">
      <c r="A123" s="14" t="s">
        <v>102</v>
      </c>
      <c r="B123" s="12" t="s">
        <v>134</v>
      </c>
      <c r="C123" s="15">
        <v>1263</v>
      </c>
      <c r="D123" s="12" t="s">
        <v>265</v>
      </c>
      <c r="E123" s="13" t="s">
        <v>10</v>
      </c>
      <c r="F123" s="16">
        <v>0</v>
      </c>
      <c r="G123" s="17">
        <v>0</v>
      </c>
      <c r="H123" s="18">
        <f t="shared" si="20"/>
        <v>0</v>
      </c>
      <c r="I123" s="19">
        <v>1</v>
      </c>
      <c r="J123" s="17">
        <v>0</v>
      </c>
      <c r="K123" s="18">
        <f t="shared" si="21"/>
        <v>0</v>
      </c>
      <c r="L123" s="20">
        <f t="shared" si="22"/>
        <v>0</v>
      </c>
      <c r="M123" s="21">
        <f t="shared" si="17"/>
        <v>0</v>
      </c>
      <c r="N123" s="20">
        <v>0</v>
      </c>
      <c r="O123" s="21">
        <f t="shared" si="18"/>
        <v>0</v>
      </c>
      <c r="P123" s="20">
        <v>0.18620407253582885</v>
      </c>
      <c r="Q123" s="20">
        <v>1.8328445747800586E-4</v>
      </c>
      <c r="R123" s="20">
        <v>0.83333333333333337</v>
      </c>
      <c r="S123" s="20">
        <v>1.0197206903266403</v>
      </c>
      <c r="T123" s="21">
        <f t="shared" si="16"/>
        <v>100</v>
      </c>
      <c r="U123" s="10">
        <f t="shared" si="19"/>
        <v>1.0197206903266403</v>
      </c>
    </row>
    <row r="124" spans="1:21" s="11" customFormat="1" ht="30" x14ac:dyDescent="0.25">
      <c r="A124" s="14" t="s">
        <v>102</v>
      </c>
      <c r="B124" s="12" t="s">
        <v>135</v>
      </c>
      <c r="C124" s="15">
        <v>2879</v>
      </c>
      <c r="D124" s="12" t="s">
        <v>266</v>
      </c>
      <c r="E124" s="13"/>
      <c r="F124" s="16">
        <v>0.66</v>
      </c>
      <c r="G124" s="17">
        <v>0</v>
      </c>
      <c r="H124" s="18">
        <f t="shared" si="20"/>
        <v>0.33</v>
      </c>
      <c r="I124" s="19">
        <v>0.5</v>
      </c>
      <c r="J124" s="17">
        <v>0</v>
      </c>
      <c r="K124" s="18">
        <f t="shared" si="21"/>
        <v>0</v>
      </c>
      <c r="L124" s="20">
        <f t="shared" si="22"/>
        <v>0.16500000000000001</v>
      </c>
      <c r="M124" s="21">
        <f t="shared" si="17"/>
        <v>16.292155108841509</v>
      </c>
      <c r="N124" s="20">
        <v>0.33</v>
      </c>
      <c r="O124" s="21">
        <f t="shared" si="18"/>
        <v>32.584310217683019</v>
      </c>
      <c r="P124" s="20">
        <v>4.2423458523432128E-2</v>
      </c>
      <c r="Q124" s="20">
        <v>5.8667235009946007E-2</v>
      </c>
      <c r="R124" s="20">
        <v>0.41666666666666669</v>
      </c>
      <c r="S124" s="20">
        <v>0.51775736020004481</v>
      </c>
      <c r="T124" s="21">
        <f t="shared" si="16"/>
        <v>51.123534673475476</v>
      </c>
      <c r="U124" s="10">
        <f t="shared" si="19"/>
        <v>1.0127573602000448</v>
      </c>
    </row>
    <row r="125" spans="1:21" s="11" customFormat="1" x14ac:dyDescent="0.25">
      <c r="A125" s="14" t="s">
        <v>290</v>
      </c>
      <c r="B125" s="12" t="s">
        <v>101</v>
      </c>
      <c r="C125" s="15">
        <v>1650</v>
      </c>
      <c r="D125" s="12" t="s">
        <v>236</v>
      </c>
      <c r="E125" s="13"/>
      <c r="F125" s="16">
        <v>0.33</v>
      </c>
      <c r="G125" s="17">
        <v>1</v>
      </c>
      <c r="H125" s="18">
        <f t="shared" si="20"/>
        <v>0.66500000000000004</v>
      </c>
      <c r="I125" s="19">
        <v>0.25</v>
      </c>
      <c r="J125" s="17">
        <v>0</v>
      </c>
      <c r="K125" s="18">
        <f t="shared" si="21"/>
        <v>0</v>
      </c>
      <c r="L125" s="20">
        <f t="shared" si="22"/>
        <v>0.33250000000000002</v>
      </c>
      <c r="M125" s="21">
        <f t="shared" si="17"/>
        <v>33.330671719010958</v>
      </c>
      <c r="N125" s="20">
        <v>0.33</v>
      </c>
      <c r="O125" s="21">
        <f t="shared" si="18"/>
        <v>33.08006516473268</v>
      </c>
      <c r="P125" s="20">
        <v>1.7463218356038278E-3</v>
      </c>
      <c r="Q125" s="20">
        <v>0</v>
      </c>
      <c r="R125" s="20">
        <v>0.33333333333333331</v>
      </c>
      <c r="S125" s="20">
        <v>0.33507965516893712</v>
      </c>
      <c r="T125" s="21">
        <f t="shared" si="16"/>
        <v>33.589263116256355</v>
      </c>
      <c r="U125" s="10">
        <f t="shared" si="19"/>
        <v>0.99757965516893721</v>
      </c>
    </row>
    <row r="126" spans="1:21" s="11" customFormat="1" x14ac:dyDescent="0.25">
      <c r="A126" s="14" t="s">
        <v>102</v>
      </c>
      <c r="B126" s="12" t="s">
        <v>139</v>
      </c>
      <c r="C126" s="15">
        <v>1172</v>
      </c>
      <c r="D126" s="12" t="s">
        <v>270</v>
      </c>
      <c r="E126" s="13" t="s">
        <v>10</v>
      </c>
      <c r="F126" s="16">
        <v>0</v>
      </c>
      <c r="G126" s="17">
        <v>0</v>
      </c>
      <c r="H126" s="18">
        <f t="shared" si="20"/>
        <v>0</v>
      </c>
      <c r="I126" s="19">
        <v>1</v>
      </c>
      <c r="J126" s="17">
        <v>0</v>
      </c>
      <c r="K126" s="18">
        <f t="shared" si="21"/>
        <v>0</v>
      </c>
      <c r="L126" s="20">
        <f t="shared" si="22"/>
        <v>0</v>
      </c>
      <c r="M126" s="21">
        <f t="shared" si="17"/>
        <v>0</v>
      </c>
      <c r="N126" s="20">
        <v>0</v>
      </c>
      <c r="O126" s="21">
        <f t="shared" si="18"/>
        <v>0</v>
      </c>
      <c r="P126" s="20">
        <v>4.5473482132334462E-3</v>
      </c>
      <c r="Q126" s="20">
        <v>5.1306532663316584E-2</v>
      </c>
      <c r="R126" s="20">
        <v>0.91666666666666663</v>
      </c>
      <c r="S126" s="20">
        <v>0.97252054754321671</v>
      </c>
      <c r="T126" s="21">
        <f t="shared" si="16"/>
        <v>100</v>
      </c>
      <c r="U126" s="10">
        <f t="shared" si="19"/>
        <v>0.97252054754321671</v>
      </c>
    </row>
    <row r="127" spans="1:21" s="11" customFormat="1" x14ac:dyDescent="0.25">
      <c r="A127" s="14" t="s">
        <v>5</v>
      </c>
      <c r="B127" s="12" t="s">
        <v>33</v>
      </c>
      <c r="C127" s="15">
        <v>1667</v>
      </c>
      <c r="D127" s="12" t="s">
        <v>175</v>
      </c>
      <c r="E127" s="13" t="s">
        <v>10</v>
      </c>
      <c r="F127" s="16">
        <v>0.33</v>
      </c>
      <c r="G127" s="17">
        <v>0</v>
      </c>
      <c r="H127" s="18">
        <f t="shared" si="20"/>
        <v>0.16500000000000001</v>
      </c>
      <c r="I127" s="19">
        <v>1</v>
      </c>
      <c r="J127" s="17">
        <v>0</v>
      </c>
      <c r="K127" s="18">
        <f t="shared" si="21"/>
        <v>0</v>
      </c>
      <c r="L127" s="20">
        <f t="shared" si="22"/>
        <v>8.2500000000000004E-2</v>
      </c>
      <c r="M127" s="21">
        <f t="shared" si="17"/>
        <v>8.5195447554931611</v>
      </c>
      <c r="N127" s="20">
        <v>0</v>
      </c>
      <c r="O127" s="21">
        <f t="shared" si="18"/>
        <v>0</v>
      </c>
      <c r="P127" s="20">
        <v>5.19745579021254E-2</v>
      </c>
      <c r="Q127" s="20">
        <v>5.5370985603543741E-4</v>
      </c>
      <c r="R127" s="20">
        <v>0.83333333333333337</v>
      </c>
      <c r="S127" s="20">
        <v>0.88586160109149426</v>
      </c>
      <c r="T127" s="21">
        <f t="shared" si="16"/>
        <v>91.480455244506842</v>
      </c>
      <c r="U127" s="10">
        <f t="shared" si="19"/>
        <v>0.96836160109149427</v>
      </c>
    </row>
    <row r="128" spans="1:21" s="11" customFormat="1" ht="60" x14ac:dyDescent="0.25">
      <c r="A128" s="14" t="s">
        <v>102</v>
      </c>
      <c r="B128" s="12" t="s">
        <v>107</v>
      </c>
      <c r="C128" s="15">
        <v>7705</v>
      </c>
      <c r="D128" s="12" t="s">
        <v>108</v>
      </c>
      <c r="E128" s="13"/>
      <c r="F128" s="16">
        <v>0.66</v>
      </c>
      <c r="G128" s="26">
        <v>0.16500000000000001</v>
      </c>
      <c r="H128" s="18">
        <f t="shared" si="20"/>
        <v>0.41250000000000003</v>
      </c>
      <c r="I128" s="19">
        <v>0.5</v>
      </c>
      <c r="J128" s="17">
        <v>0</v>
      </c>
      <c r="K128" s="18">
        <f t="shared" si="21"/>
        <v>0</v>
      </c>
      <c r="L128" s="20">
        <f t="shared" si="22"/>
        <v>0.20625000000000002</v>
      </c>
      <c r="M128" s="21">
        <f t="shared" si="17"/>
        <v>21.56862745098039</v>
      </c>
      <c r="N128" s="20">
        <v>0</v>
      </c>
      <c r="O128" s="21">
        <f t="shared" si="18"/>
        <v>0</v>
      </c>
      <c r="P128" s="20">
        <v>0</v>
      </c>
      <c r="Q128" s="20">
        <v>0</v>
      </c>
      <c r="R128" s="20">
        <v>0.75</v>
      </c>
      <c r="S128" s="20">
        <v>0.75</v>
      </c>
      <c r="T128" s="21">
        <f t="shared" si="16"/>
        <v>78.431372549019599</v>
      </c>
      <c r="U128" s="10">
        <f t="shared" si="19"/>
        <v>0.95625000000000004</v>
      </c>
    </row>
    <row r="129" spans="1:21" s="11" customFormat="1" x14ac:dyDescent="0.25">
      <c r="A129" s="14" t="s">
        <v>290</v>
      </c>
      <c r="B129" s="12" t="s">
        <v>56</v>
      </c>
      <c r="C129" s="15">
        <v>5353</v>
      </c>
      <c r="D129" s="12" t="s">
        <v>195</v>
      </c>
      <c r="E129" s="13" t="s">
        <v>45</v>
      </c>
      <c r="F129" s="16">
        <v>0.33</v>
      </c>
      <c r="G129" s="17">
        <v>1</v>
      </c>
      <c r="H129" s="18">
        <f t="shared" si="20"/>
        <v>0.66500000000000004</v>
      </c>
      <c r="I129" s="19">
        <v>0.75</v>
      </c>
      <c r="J129" s="17">
        <v>0.25</v>
      </c>
      <c r="K129" s="18">
        <f t="shared" si="21"/>
        <v>0.1875</v>
      </c>
      <c r="L129" s="20">
        <f t="shared" si="22"/>
        <v>0.42625000000000002</v>
      </c>
      <c r="M129" s="21">
        <f t="shared" si="17"/>
        <v>45.359464137696399</v>
      </c>
      <c r="N129" s="20">
        <v>0.33</v>
      </c>
      <c r="O129" s="21">
        <f t="shared" si="18"/>
        <v>35.117004493700435</v>
      </c>
      <c r="P129" s="20">
        <v>0.10013235357611806</v>
      </c>
      <c r="Q129" s="20">
        <v>0</v>
      </c>
      <c r="R129" s="20">
        <v>8.3333333333333329E-2</v>
      </c>
      <c r="S129" s="20">
        <v>0.18346568690945139</v>
      </c>
      <c r="T129" s="21">
        <f t="shared" si="16"/>
        <v>19.523531368603159</v>
      </c>
      <c r="U129" s="10">
        <f t="shared" si="19"/>
        <v>0.93971568690945151</v>
      </c>
    </row>
    <row r="130" spans="1:21" s="11" customFormat="1" ht="30" x14ac:dyDescent="0.25">
      <c r="A130" s="14" t="s">
        <v>290</v>
      </c>
      <c r="B130" s="12" t="s">
        <v>90</v>
      </c>
      <c r="C130" s="15">
        <v>1271</v>
      </c>
      <c r="D130" s="12" t="s">
        <v>226</v>
      </c>
      <c r="E130" s="13"/>
      <c r="F130" s="16">
        <v>0.66</v>
      </c>
      <c r="G130" s="17">
        <v>0</v>
      </c>
      <c r="H130" s="18">
        <f t="shared" si="20"/>
        <v>0.33</v>
      </c>
      <c r="I130" s="19">
        <v>0.25</v>
      </c>
      <c r="J130" s="17">
        <v>0.75</v>
      </c>
      <c r="K130" s="18">
        <f t="shared" si="21"/>
        <v>0.1875</v>
      </c>
      <c r="L130" s="20">
        <f t="shared" si="22"/>
        <v>0.25875000000000004</v>
      </c>
      <c r="M130" s="21">
        <f t="shared" si="17"/>
        <v>27.911633210455228</v>
      </c>
      <c r="N130" s="20">
        <v>0.33</v>
      </c>
      <c r="O130" s="21">
        <f t="shared" si="18"/>
        <v>35.597445253913911</v>
      </c>
      <c r="P130" s="20">
        <v>4.9494850224074223E-3</v>
      </c>
      <c r="Q130" s="20">
        <v>0</v>
      </c>
      <c r="R130" s="20">
        <v>0.33333333333333331</v>
      </c>
      <c r="S130" s="20">
        <v>0.33828281835574076</v>
      </c>
      <c r="T130" s="21">
        <f t="shared" si="16"/>
        <v>36.490921535630861</v>
      </c>
      <c r="U130" s="10">
        <f t="shared" si="19"/>
        <v>0.92703281835574081</v>
      </c>
    </row>
    <row r="131" spans="1:21" s="11" customFormat="1" ht="30" x14ac:dyDescent="0.25">
      <c r="A131" s="14" t="s">
        <v>102</v>
      </c>
      <c r="B131" s="12" t="s">
        <v>141</v>
      </c>
      <c r="C131" s="15">
        <v>2028</v>
      </c>
      <c r="D131" s="12" t="s">
        <v>272</v>
      </c>
      <c r="E131" s="13" t="s">
        <v>10</v>
      </c>
      <c r="F131" s="16">
        <v>0.33</v>
      </c>
      <c r="G131" s="17">
        <v>0</v>
      </c>
      <c r="H131" s="18">
        <f t="shared" si="20"/>
        <v>0.16500000000000001</v>
      </c>
      <c r="I131" s="19">
        <v>1</v>
      </c>
      <c r="J131" s="17">
        <v>0.25</v>
      </c>
      <c r="K131" s="18">
        <f t="shared" si="21"/>
        <v>0.25</v>
      </c>
      <c r="L131" s="20">
        <f t="shared" si="22"/>
        <v>0.20750000000000002</v>
      </c>
      <c r="M131" s="21">
        <f t="shared" si="17"/>
        <v>23.673819065597662</v>
      </c>
      <c r="N131" s="20">
        <v>0</v>
      </c>
      <c r="O131" s="21">
        <f t="shared" si="18"/>
        <v>0</v>
      </c>
      <c r="P131" s="20">
        <v>2.3290074154885499E-3</v>
      </c>
      <c r="Q131" s="20">
        <v>0</v>
      </c>
      <c r="R131" s="20">
        <v>0.66666666666666663</v>
      </c>
      <c r="S131" s="20">
        <v>0.66899567408215521</v>
      </c>
      <c r="T131" s="21">
        <f t="shared" si="16"/>
        <v>76.326180934402331</v>
      </c>
      <c r="U131" s="10">
        <f t="shared" si="19"/>
        <v>0.87649567408215523</v>
      </c>
    </row>
    <row r="132" spans="1:21" s="11" customFormat="1" x14ac:dyDescent="0.25">
      <c r="A132" s="14" t="s">
        <v>5</v>
      </c>
      <c r="B132" s="12" t="s">
        <v>36</v>
      </c>
      <c r="C132" s="15">
        <v>1206</v>
      </c>
      <c r="D132" s="12" t="s">
        <v>178</v>
      </c>
      <c r="E132" s="13" t="s">
        <v>10</v>
      </c>
      <c r="F132" s="16">
        <v>0.33</v>
      </c>
      <c r="G132" s="17">
        <v>0</v>
      </c>
      <c r="H132" s="18">
        <f t="shared" si="20"/>
        <v>0.16500000000000001</v>
      </c>
      <c r="I132" s="19">
        <v>1</v>
      </c>
      <c r="J132" s="17">
        <v>0</v>
      </c>
      <c r="K132" s="18">
        <f t="shared" si="21"/>
        <v>0</v>
      </c>
      <c r="L132" s="20">
        <f t="shared" si="22"/>
        <v>8.2500000000000004E-2</v>
      </c>
      <c r="M132" s="21">
        <f t="shared" si="17"/>
        <v>9.4896501421890829</v>
      </c>
      <c r="N132" s="20">
        <v>0</v>
      </c>
      <c r="O132" s="21">
        <f t="shared" si="18"/>
        <v>0</v>
      </c>
      <c r="P132" s="20">
        <v>3.5514872546953791E-2</v>
      </c>
      <c r="Q132" s="20">
        <v>1.3533208411409536E-3</v>
      </c>
      <c r="R132" s="20">
        <v>0.75</v>
      </c>
      <c r="S132" s="20">
        <v>0.78686819338809477</v>
      </c>
      <c r="T132" s="21">
        <f t="shared" si="16"/>
        <v>90.510349857810908</v>
      </c>
      <c r="U132" s="10">
        <f t="shared" si="19"/>
        <v>0.86936819338809479</v>
      </c>
    </row>
    <row r="133" spans="1:21" s="11" customFormat="1" x14ac:dyDescent="0.25">
      <c r="A133" s="14" t="s">
        <v>102</v>
      </c>
      <c r="B133" s="12" t="s">
        <v>103</v>
      </c>
      <c r="C133" s="15">
        <v>1101</v>
      </c>
      <c r="D133" s="12" t="s">
        <v>237</v>
      </c>
      <c r="E133" s="13" t="s">
        <v>10</v>
      </c>
      <c r="F133" s="16">
        <v>0</v>
      </c>
      <c r="G133" s="17">
        <v>0</v>
      </c>
      <c r="H133" s="18">
        <f t="shared" si="20"/>
        <v>0</v>
      </c>
      <c r="I133" s="19">
        <v>1</v>
      </c>
      <c r="J133" s="17">
        <v>0</v>
      </c>
      <c r="K133" s="18">
        <f t="shared" si="21"/>
        <v>0</v>
      </c>
      <c r="L133" s="20">
        <f t="shared" si="22"/>
        <v>0</v>
      </c>
      <c r="M133" s="21">
        <f t="shared" si="17"/>
        <v>0</v>
      </c>
      <c r="N133" s="20">
        <v>0</v>
      </c>
      <c r="O133" s="21">
        <f t="shared" si="18"/>
        <v>0</v>
      </c>
      <c r="P133" s="20">
        <v>1.4889886204090971E-2</v>
      </c>
      <c r="Q133" s="20">
        <v>9.0892564988183974E-5</v>
      </c>
      <c r="R133" s="20">
        <v>0.83333333333333337</v>
      </c>
      <c r="S133" s="20">
        <v>0.84831411210241248</v>
      </c>
      <c r="T133" s="21">
        <f t="shared" si="16"/>
        <v>100</v>
      </c>
      <c r="U133" s="10">
        <f t="shared" si="19"/>
        <v>0.84831411210241248</v>
      </c>
    </row>
    <row r="134" spans="1:21" s="11" customFormat="1" ht="30" x14ac:dyDescent="0.25">
      <c r="A134" s="14" t="s">
        <v>290</v>
      </c>
      <c r="B134" s="12" t="s">
        <v>97</v>
      </c>
      <c r="C134" s="15">
        <v>1285</v>
      </c>
      <c r="D134" s="12" t="s">
        <v>233</v>
      </c>
      <c r="E134" s="13"/>
      <c r="F134" s="16">
        <v>0.66</v>
      </c>
      <c r="G134" s="17">
        <v>0.22</v>
      </c>
      <c r="H134" s="18">
        <f t="shared" ref="H134:H141" si="23">AVERAGE(F134,G134)</f>
        <v>0.44</v>
      </c>
      <c r="I134" s="19">
        <v>0</v>
      </c>
      <c r="J134" s="17">
        <v>0.5</v>
      </c>
      <c r="K134" s="18">
        <f t="shared" ref="K134:K141" si="24">I134*J134</f>
        <v>0</v>
      </c>
      <c r="L134" s="20">
        <f t="shared" ref="L134:L141" si="25">AVERAGE(K134,H134)</f>
        <v>0.22</v>
      </c>
      <c r="M134" s="21">
        <f t="shared" si="17"/>
        <v>30.658358278711727</v>
      </c>
      <c r="N134" s="20">
        <v>0.33</v>
      </c>
      <c r="O134" s="21">
        <f t="shared" si="18"/>
        <v>45.987537418067596</v>
      </c>
      <c r="P134" s="20">
        <v>9.1905008960721578E-4</v>
      </c>
      <c r="Q134" s="20">
        <v>0</v>
      </c>
      <c r="R134" s="20">
        <v>0.16666666666666666</v>
      </c>
      <c r="S134" s="20">
        <v>0.16758571675627387</v>
      </c>
      <c r="T134" s="21">
        <f t="shared" ref="T134:T141" si="26">S134*100/$U134</f>
        <v>23.354104303220673</v>
      </c>
      <c r="U134" s="10">
        <f t="shared" si="19"/>
        <v>0.71758571675627392</v>
      </c>
    </row>
    <row r="135" spans="1:21" s="11" customFormat="1" ht="30" x14ac:dyDescent="0.25">
      <c r="A135" s="14" t="s">
        <v>290</v>
      </c>
      <c r="B135" s="12" t="s">
        <v>58</v>
      </c>
      <c r="C135" s="15">
        <v>1744</v>
      </c>
      <c r="D135" s="12" t="s">
        <v>197</v>
      </c>
      <c r="E135" s="13" t="s">
        <v>10</v>
      </c>
      <c r="F135" s="16">
        <v>0.33</v>
      </c>
      <c r="G135" s="17">
        <v>0</v>
      </c>
      <c r="H135" s="18">
        <f t="shared" si="23"/>
        <v>0.16500000000000001</v>
      </c>
      <c r="I135" s="19">
        <v>1</v>
      </c>
      <c r="J135" s="17">
        <v>0</v>
      </c>
      <c r="K135" s="18">
        <f t="shared" si="24"/>
        <v>0</v>
      </c>
      <c r="L135" s="20">
        <f t="shared" si="25"/>
        <v>8.2500000000000004E-2</v>
      </c>
      <c r="M135" s="21">
        <f t="shared" ref="M135:M141" si="27">L135*100/$U135</f>
        <v>11.645156527791098</v>
      </c>
      <c r="N135" s="20">
        <v>0</v>
      </c>
      <c r="O135" s="21">
        <f t="shared" ref="O135:O141" si="28">N135*100/$U135</f>
        <v>0</v>
      </c>
      <c r="P135" s="20">
        <v>0.20718594047224254</v>
      </c>
      <c r="Q135" s="20">
        <v>2.0964360587002098E-3</v>
      </c>
      <c r="R135" s="20">
        <v>0.41666666666666669</v>
      </c>
      <c r="S135" s="20">
        <v>0.62594904319760947</v>
      </c>
      <c r="T135" s="21">
        <f t="shared" si="26"/>
        <v>88.354843472208898</v>
      </c>
      <c r="U135" s="10">
        <f t="shared" si="19"/>
        <v>0.70844904319760948</v>
      </c>
    </row>
    <row r="136" spans="1:21" s="11" customFormat="1" x14ac:dyDescent="0.25">
      <c r="A136" s="14" t="s">
        <v>102</v>
      </c>
      <c r="B136" s="12" t="s">
        <v>111</v>
      </c>
      <c r="C136" s="15">
        <v>1464</v>
      </c>
      <c r="D136" s="12" t="s">
        <v>243</v>
      </c>
      <c r="E136" s="13" t="s">
        <v>10</v>
      </c>
      <c r="F136" s="16">
        <v>0</v>
      </c>
      <c r="G136" s="17">
        <v>0</v>
      </c>
      <c r="H136" s="18">
        <f t="shared" si="23"/>
        <v>0</v>
      </c>
      <c r="I136" s="19">
        <v>1</v>
      </c>
      <c r="J136" s="17">
        <v>0</v>
      </c>
      <c r="K136" s="18">
        <f t="shared" si="24"/>
        <v>0</v>
      </c>
      <c r="L136" s="20">
        <f t="shared" si="25"/>
        <v>0</v>
      </c>
      <c r="M136" s="21">
        <f t="shared" si="27"/>
        <v>0</v>
      </c>
      <c r="N136" s="20">
        <v>0</v>
      </c>
      <c r="O136" s="21">
        <f t="shared" si="28"/>
        <v>0</v>
      </c>
      <c r="P136" s="20">
        <v>2.1560885514708772E-3</v>
      </c>
      <c r="Q136" s="20">
        <v>5.0191241155096579E-2</v>
      </c>
      <c r="R136" s="20">
        <v>0.58333333333333337</v>
      </c>
      <c r="S136" s="20">
        <v>0.63568066303990078</v>
      </c>
      <c r="T136" s="21">
        <f t="shared" si="26"/>
        <v>100</v>
      </c>
      <c r="U136" s="10">
        <f t="shared" si="19"/>
        <v>0.63568066303990078</v>
      </c>
    </row>
    <row r="137" spans="1:21" s="11" customFormat="1" ht="30" x14ac:dyDescent="0.25">
      <c r="A137" s="14" t="s">
        <v>290</v>
      </c>
      <c r="B137" s="12" t="s">
        <v>81</v>
      </c>
      <c r="C137" s="15">
        <v>1530</v>
      </c>
      <c r="D137" s="12" t="s">
        <v>218</v>
      </c>
      <c r="E137" s="13"/>
      <c r="F137" s="16">
        <v>0.66</v>
      </c>
      <c r="G137" s="17">
        <v>0</v>
      </c>
      <c r="H137" s="18">
        <f t="shared" si="23"/>
        <v>0.33</v>
      </c>
      <c r="I137" s="19">
        <v>0.25</v>
      </c>
      <c r="J137" s="17">
        <v>0.25</v>
      </c>
      <c r="K137" s="18">
        <f t="shared" si="24"/>
        <v>6.25E-2</v>
      </c>
      <c r="L137" s="20">
        <f t="shared" si="25"/>
        <v>0.19625000000000001</v>
      </c>
      <c r="M137" s="21">
        <f t="shared" si="27"/>
        <v>31.413685175229556</v>
      </c>
      <c r="N137" s="20">
        <v>0</v>
      </c>
      <c r="O137" s="21">
        <f t="shared" si="28"/>
        <v>0</v>
      </c>
      <c r="P137" s="20">
        <v>1.1399194382676012E-2</v>
      </c>
      <c r="Q137" s="20">
        <v>4.1186161449752878E-4</v>
      </c>
      <c r="R137" s="20">
        <v>0.41666666666666669</v>
      </c>
      <c r="S137" s="20">
        <v>0.42847772266384021</v>
      </c>
      <c r="T137" s="21">
        <f t="shared" si="26"/>
        <v>68.58631482477044</v>
      </c>
      <c r="U137" s="10">
        <f t="shared" si="19"/>
        <v>0.62472772266384025</v>
      </c>
    </row>
    <row r="138" spans="1:21" s="11" customFormat="1" ht="30" x14ac:dyDescent="0.25">
      <c r="A138" s="14" t="s">
        <v>290</v>
      </c>
      <c r="B138" s="12" t="s">
        <v>48</v>
      </c>
      <c r="C138" s="15">
        <v>1109</v>
      </c>
      <c r="D138" s="12" t="s">
        <v>188</v>
      </c>
      <c r="E138" s="13" t="s">
        <v>42</v>
      </c>
      <c r="F138" s="16">
        <v>0</v>
      </c>
      <c r="G138" s="17">
        <v>0</v>
      </c>
      <c r="H138" s="18">
        <f t="shared" si="23"/>
        <v>0</v>
      </c>
      <c r="I138" s="19">
        <v>0</v>
      </c>
      <c r="J138" s="17">
        <v>0</v>
      </c>
      <c r="K138" s="18">
        <f t="shared" si="24"/>
        <v>0</v>
      </c>
      <c r="L138" s="20">
        <f t="shared" si="25"/>
        <v>0</v>
      </c>
      <c r="M138" s="21">
        <f t="shared" si="27"/>
        <v>0</v>
      </c>
      <c r="N138" s="20">
        <v>0</v>
      </c>
      <c r="O138" s="21">
        <f t="shared" si="28"/>
        <v>0</v>
      </c>
      <c r="P138" s="20">
        <v>9.7483394795566669E-2</v>
      </c>
      <c r="Q138" s="20">
        <v>5.733240223463687E-2</v>
      </c>
      <c r="R138" s="20">
        <v>0.41666666666666669</v>
      </c>
      <c r="S138" s="20">
        <v>0.57148246369687028</v>
      </c>
      <c r="T138" s="21">
        <f t="shared" si="26"/>
        <v>100</v>
      </c>
      <c r="U138" s="10">
        <f t="shared" si="19"/>
        <v>0.57148246369687028</v>
      </c>
    </row>
    <row r="139" spans="1:21" s="11" customFormat="1" x14ac:dyDescent="0.25">
      <c r="A139" s="14" t="s">
        <v>290</v>
      </c>
      <c r="B139" s="12" t="s">
        <v>82</v>
      </c>
      <c r="C139" s="15">
        <v>1175</v>
      </c>
      <c r="D139" s="12" t="s">
        <v>219</v>
      </c>
      <c r="E139" s="13" t="s">
        <v>10</v>
      </c>
      <c r="F139" s="16">
        <v>0.33</v>
      </c>
      <c r="G139" s="17">
        <v>0</v>
      </c>
      <c r="H139" s="18">
        <f t="shared" si="23"/>
        <v>0.16500000000000001</v>
      </c>
      <c r="I139" s="19">
        <v>1</v>
      </c>
      <c r="J139" s="17">
        <v>0</v>
      </c>
      <c r="K139" s="18">
        <f t="shared" si="24"/>
        <v>0</v>
      </c>
      <c r="L139" s="20">
        <f t="shared" si="25"/>
        <v>8.2500000000000004E-2</v>
      </c>
      <c r="M139" s="21">
        <f t="shared" si="27"/>
        <v>17.729510387693939</v>
      </c>
      <c r="N139" s="20">
        <v>0</v>
      </c>
      <c r="O139" s="21">
        <f t="shared" si="28"/>
        <v>0</v>
      </c>
      <c r="P139" s="20">
        <v>5.6936825337533196E-3</v>
      </c>
      <c r="Q139" s="20">
        <v>0.12713219616204691</v>
      </c>
      <c r="R139" s="20">
        <v>0.25</v>
      </c>
      <c r="S139" s="20">
        <v>0.3828258786958002</v>
      </c>
      <c r="T139" s="21">
        <f t="shared" si="26"/>
        <v>82.270489612306051</v>
      </c>
      <c r="U139" s="10">
        <f t="shared" si="19"/>
        <v>0.46532587869580022</v>
      </c>
    </row>
    <row r="140" spans="1:21" s="11" customFormat="1" ht="30" x14ac:dyDescent="0.25">
      <c r="A140" s="14" t="s">
        <v>290</v>
      </c>
      <c r="B140" s="12" t="s">
        <v>98</v>
      </c>
      <c r="C140" s="15">
        <v>1929</v>
      </c>
      <c r="D140" s="12" t="s">
        <v>234</v>
      </c>
      <c r="E140" s="13" t="s">
        <v>99</v>
      </c>
      <c r="F140" s="16">
        <v>0.66</v>
      </c>
      <c r="G140" s="17">
        <v>0</v>
      </c>
      <c r="H140" s="18">
        <f t="shared" si="23"/>
        <v>0.33</v>
      </c>
      <c r="I140" s="19">
        <v>1</v>
      </c>
      <c r="J140" s="17">
        <v>0</v>
      </c>
      <c r="K140" s="18">
        <f t="shared" si="24"/>
        <v>0</v>
      </c>
      <c r="L140" s="20">
        <f t="shared" si="25"/>
        <v>0.16500000000000001</v>
      </c>
      <c r="M140" s="21">
        <f t="shared" si="27"/>
        <v>59.892772915968138</v>
      </c>
      <c r="N140" s="20">
        <v>0</v>
      </c>
      <c r="O140" s="21">
        <f t="shared" si="28"/>
        <v>0</v>
      </c>
      <c r="P140" s="20">
        <v>2.7159004000089772E-2</v>
      </c>
      <c r="Q140" s="20">
        <v>0</v>
      </c>
      <c r="R140" s="20">
        <v>8.3333333333333329E-2</v>
      </c>
      <c r="S140" s="20">
        <v>0.1104923373334231</v>
      </c>
      <c r="T140" s="21">
        <f t="shared" si="26"/>
        <v>40.107227084031869</v>
      </c>
      <c r="U140" s="10">
        <f t="shared" si="19"/>
        <v>0.2754923373334231</v>
      </c>
    </row>
    <row r="141" spans="1:21" s="11" customFormat="1" ht="30" x14ac:dyDescent="0.25">
      <c r="A141" s="14" t="s">
        <v>290</v>
      </c>
      <c r="B141" s="12" t="s">
        <v>100</v>
      </c>
      <c r="C141" s="15">
        <v>3159</v>
      </c>
      <c r="D141" s="12" t="s">
        <v>235</v>
      </c>
      <c r="E141" s="13" t="s">
        <v>42</v>
      </c>
      <c r="F141" s="16">
        <v>0</v>
      </c>
      <c r="G141" s="17">
        <v>0</v>
      </c>
      <c r="H141" s="18">
        <f t="shared" si="23"/>
        <v>0</v>
      </c>
      <c r="I141" s="19">
        <v>0</v>
      </c>
      <c r="J141" s="17">
        <v>0</v>
      </c>
      <c r="K141" s="18">
        <f t="shared" si="24"/>
        <v>0</v>
      </c>
      <c r="L141" s="20">
        <f t="shared" si="25"/>
        <v>0</v>
      </c>
      <c r="M141" s="21">
        <f t="shared" si="27"/>
        <v>0</v>
      </c>
      <c r="N141" s="20">
        <v>0</v>
      </c>
      <c r="O141" s="21">
        <f t="shared" si="28"/>
        <v>0</v>
      </c>
      <c r="P141" s="20">
        <v>7.6045533566949956E-3</v>
      </c>
      <c r="Q141" s="20">
        <v>0</v>
      </c>
      <c r="R141" s="20">
        <v>8.3333333333333329E-2</v>
      </c>
      <c r="S141" s="20">
        <v>9.0937886690028322E-2</v>
      </c>
      <c r="T141" s="21">
        <f t="shared" si="26"/>
        <v>100</v>
      </c>
      <c r="U141" s="10">
        <f t="shared" si="19"/>
        <v>9.0937886690028322E-2</v>
      </c>
    </row>
    <row r="142" spans="1:21" s="11" customFormat="1" ht="60" x14ac:dyDescent="0.25">
      <c r="A142" s="14" t="s">
        <v>102</v>
      </c>
      <c r="B142" s="12" t="s">
        <v>147</v>
      </c>
      <c r="C142" s="15">
        <v>1140</v>
      </c>
      <c r="D142" s="12" t="s">
        <v>276</v>
      </c>
      <c r="E142" s="13" t="s">
        <v>25</v>
      </c>
      <c r="F142" s="16">
        <v>0.66</v>
      </c>
      <c r="G142" s="17">
        <v>1</v>
      </c>
      <c r="H142" s="18">
        <f t="shared" ref="H142:H148" si="29">AVERAGE(F142,G142)</f>
        <v>0.83000000000000007</v>
      </c>
      <c r="I142" s="19">
        <v>1</v>
      </c>
      <c r="J142" s="17">
        <v>0.75</v>
      </c>
      <c r="K142" s="18">
        <f t="shared" ref="K142:K148" si="30">I142*J142</f>
        <v>0.75</v>
      </c>
      <c r="L142" s="20">
        <f t="shared" ref="L142:L148" si="31">AVERAGE(K142,H142)</f>
        <v>0.79</v>
      </c>
      <c r="M142" s="21" t="s">
        <v>309</v>
      </c>
      <c r="N142" s="20">
        <v>0.66</v>
      </c>
      <c r="O142" s="21" t="s">
        <v>309</v>
      </c>
      <c r="P142" s="67" t="s">
        <v>307</v>
      </c>
      <c r="Q142" s="68"/>
      <c r="R142" s="20">
        <v>0.66666666666666663</v>
      </c>
      <c r="S142" s="20" t="s">
        <v>309</v>
      </c>
      <c r="T142" s="20" t="s">
        <v>309</v>
      </c>
      <c r="U142" s="27" t="s">
        <v>310</v>
      </c>
    </row>
    <row r="143" spans="1:21" s="11" customFormat="1" ht="45" x14ac:dyDescent="0.25">
      <c r="A143" s="14" t="s">
        <v>102</v>
      </c>
      <c r="B143" s="12" t="s">
        <v>129</v>
      </c>
      <c r="C143" s="15">
        <v>6600</v>
      </c>
      <c r="D143" s="12" t="s">
        <v>108</v>
      </c>
      <c r="E143" s="13"/>
      <c r="F143" s="16">
        <v>0.66</v>
      </c>
      <c r="G143" s="17">
        <v>0.66</v>
      </c>
      <c r="H143" s="18">
        <f t="shared" si="29"/>
        <v>0.66</v>
      </c>
      <c r="I143" s="19">
        <v>0.5</v>
      </c>
      <c r="J143" s="17">
        <v>0.5</v>
      </c>
      <c r="K143" s="18">
        <f t="shared" si="30"/>
        <v>0.25</v>
      </c>
      <c r="L143" s="20">
        <f t="shared" si="31"/>
        <v>0.45500000000000002</v>
      </c>
      <c r="M143" s="21" t="s">
        <v>309</v>
      </c>
      <c r="N143" s="20">
        <v>0.66</v>
      </c>
      <c r="O143" s="21" t="s">
        <v>309</v>
      </c>
      <c r="P143" s="67" t="s">
        <v>307</v>
      </c>
      <c r="Q143" s="68"/>
      <c r="R143" s="20">
        <v>0.75</v>
      </c>
      <c r="S143" s="20" t="s">
        <v>309</v>
      </c>
      <c r="T143" s="20" t="s">
        <v>309</v>
      </c>
      <c r="U143" s="27" t="s">
        <v>311</v>
      </c>
    </row>
    <row r="144" spans="1:21" s="11" customFormat="1" ht="60" customHeight="1" x14ac:dyDescent="0.25">
      <c r="A144" s="14" t="s">
        <v>102</v>
      </c>
      <c r="B144" s="12" t="s">
        <v>124</v>
      </c>
      <c r="C144" s="15">
        <v>1387</v>
      </c>
      <c r="D144" s="12" t="s">
        <v>256</v>
      </c>
      <c r="E144" s="13"/>
      <c r="F144" s="16">
        <v>0.33</v>
      </c>
      <c r="G144" s="17">
        <v>0.19800000000000001</v>
      </c>
      <c r="H144" s="18">
        <f t="shared" si="29"/>
        <v>0.26400000000000001</v>
      </c>
      <c r="I144" s="19">
        <v>0.5</v>
      </c>
      <c r="J144" s="17">
        <v>0.25</v>
      </c>
      <c r="K144" s="18">
        <f t="shared" si="30"/>
        <v>0.125</v>
      </c>
      <c r="L144" s="20">
        <f t="shared" si="31"/>
        <v>0.19450000000000001</v>
      </c>
      <c r="M144" s="21" t="s">
        <v>309</v>
      </c>
      <c r="N144" s="20">
        <v>0.33</v>
      </c>
      <c r="O144" s="21" t="s">
        <v>309</v>
      </c>
      <c r="P144" s="67" t="s">
        <v>307</v>
      </c>
      <c r="Q144" s="68"/>
      <c r="R144" s="20">
        <v>0.25</v>
      </c>
      <c r="S144" s="20" t="s">
        <v>309</v>
      </c>
      <c r="T144" s="20" t="s">
        <v>309</v>
      </c>
      <c r="U144" s="27" t="s">
        <v>310</v>
      </c>
    </row>
    <row r="145" spans="1:21" s="11" customFormat="1" ht="90" x14ac:dyDescent="0.25">
      <c r="A145" s="14" t="s">
        <v>102</v>
      </c>
      <c r="B145" s="12" t="s">
        <v>142</v>
      </c>
      <c r="C145" s="15">
        <v>7432</v>
      </c>
      <c r="D145" s="12" t="s">
        <v>108</v>
      </c>
      <c r="E145" s="13"/>
      <c r="F145" s="16">
        <v>0.66</v>
      </c>
      <c r="G145" s="17">
        <v>0</v>
      </c>
      <c r="H145" s="18">
        <f t="shared" si="29"/>
        <v>0.33</v>
      </c>
      <c r="I145" s="19">
        <v>0.5</v>
      </c>
      <c r="J145" s="17">
        <v>0</v>
      </c>
      <c r="K145" s="18">
        <f t="shared" si="30"/>
        <v>0</v>
      </c>
      <c r="L145" s="20">
        <f t="shared" si="31"/>
        <v>0.16500000000000001</v>
      </c>
      <c r="M145" s="21" t="s">
        <v>309</v>
      </c>
      <c r="N145" s="20">
        <v>0</v>
      </c>
      <c r="O145" s="21" t="s">
        <v>309</v>
      </c>
      <c r="P145" s="67" t="s">
        <v>308</v>
      </c>
      <c r="Q145" s="68"/>
      <c r="R145" s="20">
        <v>0.75</v>
      </c>
      <c r="S145" s="20" t="s">
        <v>309</v>
      </c>
      <c r="T145" s="20" t="s">
        <v>309</v>
      </c>
      <c r="U145" s="27" t="s">
        <v>310</v>
      </c>
    </row>
    <row r="146" spans="1:21" s="11" customFormat="1" ht="120" x14ac:dyDescent="0.25">
      <c r="A146" s="14" t="s">
        <v>102</v>
      </c>
      <c r="B146" s="12" t="s">
        <v>143</v>
      </c>
      <c r="C146" s="15">
        <v>7707</v>
      </c>
      <c r="D146" s="12" t="s">
        <v>108</v>
      </c>
      <c r="E146" s="13"/>
      <c r="F146" s="16">
        <v>0.66</v>
      </c>
      <c r="G146" s="17">
        <v>0</v>
      </c>
      <c r="H146" s="18">
        <f t="shared" si="29"/>
        <v>0.33</v>
      </c>
      <c r="I146" s="19">
        <v>0.5</v>
      </c>
      <c r="J146" s="17">
        <v>0</v>
      </c>
      <c r="K146" s="18">
        <f t="shared" si="30"/>
        <v>0</v>
      </c>
      <c r="L146" s="20">
        <f t="shared" si="31"/>
        <v>0.16500000000000001</v>
      </c>
      <c r="M146" s="21" t="s">
        <v>309</v>
      </c>
      <c r="N146" s="20">
        <v>0</v>
      </c>
      <c r="O146" s="21" t="s">
        <v>309</v>
      </c>
      <c r="P146" s="67" t="s">
        <v>308</v>
      </c>
      <c r="Q146" s="68"/>
      <c r="R146" s="20">
        <v>0.75</v>
      </c>
      <c r="S146" s="20" t="s">
        <v>309</v>
      </c>
      <c r="T146" s="20" t="s">
        <v>309</v>
      </c>
      <c r="U146" s="27" t="s">
        <v>310</v>
      </c>
    </row>
    <row r="147" spans="1:21" s="11" customFormat="1" ht="60" x14ac:dyDescent="0.25">
      <c r="A147" s="14" t="s">
        <v>102</v>
      </c>
      <c r="B147" s="12" t="s">
        <v>148</v>
      </c>
      <c r="C147" s="15">
        <v>1170</v>
      </c>
      <c r="D147" s="12" t="s">
        <v>277</v>
      </c>
      <c r="E147" s="13" t="s">
        <v>10</v>
      </c>
      <c r="F147" s="16">
        <v>0</v>
      </c>
      <c r="G147" s="17">
        <v>0</v>
      </c>
      <c r="H147" s="18">
        <f t="shared" si="29"/>
        <v>0</v>
      </c>
      <c r="I147" s="19">
        <v>1</v>
      </c>
      <c r="J147" s="17">
        <v>0</v>
      </c>
      <c r="K147" s="18">
        <f t="shared" si="30"/>
        <v>0</v>
      </c>
      <c r="L147" s="20">
        <f t="shared" si="31"/>
        <v>0</v>
      </c>
      <c r="M147" s="21" t="s">
        <v>309</v>
      </c>
      <c r="N147" s="20">
        <v>0</v>
      </c>
      <c r="O147" s="21" t="s">
        <v>309</v>
      </c>
      <c r="P147" s="67" t="s">
        <v>307</v>
      </c>
      <c r="Q147" s="68"/>
      <c r="R147" s="20">
        <v>0.25</v>
      </c>
      <c r="S147" s="20" t="s">
        <v>309</v>
      </c>
      <c r="T147" s="20" t="s">
        <v>309</v>
      </c>
      <c r="U147" s="27" t="s">
        <v>310</v>
      </c>
    </row>
    <row r="148" spans="1:21" s="11" customFormat="1" ht="59.25" customHeight="1" x14ac:dyDescent="0.25">
      <c r="A148" s="14" t="s">
        <v>102</v>
      </c>
      <c r="B148" s="12" t="s">
        <v>150</v>
      </c>
      <c r="C148" s="15">
        <v>1198</v>
      </c>
      <c r="D148" s="12" t="s">
        <v>279</v>
      </c>
      <c r="E148" s="13" t="s">
        <v>10</v>
      </c>
      <c r="F148" s="16">
        <v>0</v>
      </c>
      <c r="G148" s="17">
        <v>0</v>
      </c>
      <c r="H148" s="18">
        <f t="shared" si="29"/>
        <v>0</v>
      </c>
      <c r="I148" s="19">
        <v>1</v>
      </c>
      <c r="J148" s="17">
        <v>0</v>
      </c>
      <c r="K148" s="18">
        <f t="shared" si="30"/>
        <v>0</v>
      </c>
      <c r="L148" s="20">
        <f t="shared" si="31"/>
        <v>0</v>
      </c>
      <c r="M148" s="21" t="s">
        <v>309</v>
      </c>
      <c r="N148" s="20">
        <v>0</v>
      </c>
      <c r="O148" s="21" t="s">
        <v>309</v>
      </c>
      <c r="P148" s="67" t="s">
        <v>307</v>
      </c>
      <c r="Q148" s="68"/>
      <c r="R148" s="20">
        <v>1.0833333333333333</v>
      </c>
      <c r="S148" s="20" t="s">
        <v>309</v>
      </c>
      <c r="T148" s="20" t="s">
        <v>309</v>
      </c>
      <c r="U148" s="27" t="s">
        <v>310</v>
      </c>
    </row>
  </sheetData>
  <autoFilter ref="A12:U148" xr:uid="{6B48B1A5-3C9D-4AC4-9708-2E3EA10B134A}"/>
  <sortState xmlns:xlrd2="http://schemas.microsoft.com/office/spreadsheetml/2017/richdata2" ref="A13:U133">
    <sortCondition ref="C13:C133"/>
    <sortCondition ref="B13:B133"/>
  </sortState>
  <mergeCells count="12">
    <mergeCell ref="P147:Q147"/>
    <mergeCell ref="P148:Q148"/>
    <mergeCell ref="P142:Q142"/>
    <mergeCell ref="P143:Q143"/>
    <mergeCell ref="P145:Q145"/>
    <mergeCell ref="P146:Q146"/>
    <mergeCell ref="P144:Q144"/>
    <mergeCell ref="F11:H11"/>
    <mergeCell ref="I11:K11"/>
    <mergeCell ref="L11:M11"/>
    <mergeCell ref="N11:O11"/>
    <mergeCell ref="S11:T11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C8BCC-AA25-44E2-B6FB-FEDA27CDB957}">
  <dimension ref="A1:U54"/>
  <sheetViews>
    <sheetView zoomScale="70" zoomScaleNormal="70" workbookViewId="0">
      <selection activeCell="A8" sqref="A8"/>
    </sheetView>
  </sheetViews>
  <sheetFormatPr baseColWidth="10" defaultRowHeight="15" x14ac:dyDescent="0.25"/>
  <cols>
    <col min="2" max="2" width="43.7109375" customWidth="1"/>
    <col min="5" max="5" width="18.140625" customWidth="1"/>
    <col min="6" max="6" width="15.140625" customWidth="1"/>
    <col min="8" max="8" width="14" customWidth="1"/>
    <col min="10" max="10" width="12.85546875" customWidth="1"/>
    <col min="11" max="11" width="12.7109375" customWidth="1"/>
    <col min="12" max="12" width="13.7109375" customWidth="1"/>
    <col min="13" max="13" width="17" customWidth="1"/>
    <col min="14" max="18" width="18.42578125" customWidth="1"/>
    <col min="19" max="19" width="14" customWidth="1"/>
    <col min="20" max="20" width="13.7109375" customWidth="1"/>
    <col min="21" max="21" width="15" style="46" customWidth="1"/>
  </cols>
  <sheetData>
    <row r="1" spans="1:21" ht="19.5" thickBot="1" x14ac:dyDescent="0.3">
      <c r="L1" s="69" t="s">
        <v>299</v>
      </c>
      <c r="M1" s="70"/>
      <c r="N1" s="71" t="s">
        <v>312</v>
      </c>
      <c r="O1" s="72"/>
      <c r="S1" s="73" t="s">
        <v>313</v>
      </c>
      <c r="T1" s="74"/>
    </row>
    <row r="2" spans="1:21" s="51" customFormat="1" ht="100.5" customHeight="1" thickBot="1" x14ac:dyDescent="0.3">
      <c r="A2" s="43" t="s">
        <v>0</v>
      </c>
      <c r="B2" s="44" t="s">
        <v>1</v>
      </c>
      <c r="C2" s="44" t="s">
        <v>2</v>
      </c>
      <c r="D2" s="44" t="s">
        <v>3</v>
      </c>
      <c r="E2" s="45" t="s">
        <v>4</v>
      </c>
      <c r="F2" s="6" t="s">
        <v>284</v>
      </c>
      <c r="G2" s="2" t="s">
        <v>285</v>
      </c>
      <c r="H2" s="1" t="s">
        <v>286</v>
      </c>
      <c r="I2" s="3" t="s">
        <v>292</v>
      </c>
      <c r="J2" s="4" t="s">
        <v>287</v>
      </c>
      <c r="K2" s="5" t="s">
        <v>288</v>
      </c>
      <c r="L2" s="52" t="s">
        <v>314</v>
      </c>
      <c r="M2" s="52" t="s">
        <v>300</v>
      </c>
      <c r="N2" s="53" t="s">
        <v>291</v>
      </c>
      <c r="O2" s="53" t="s">
        <v>301</v>
      </c>
      <c r="P2" s="42" t="s">
        <v>294</v>
      </c>
      <c r="Q2" s="42" t="s">
        <v>295</v>
      </c>
      <c r="R2" s="42" t="s">
        <v>296</v>
      </c>
      <c r="S2" s="42" t="s">
        <v>289</v>
      </c>
      <c r="T2" s="42" t="s">
        <v>302</v>
      </c>
      <c r="U2" s="50" t="s">
        <v>293</v>
      </c>
    </row>
    <row r="3" spans="1:21" s="7" customFormat="1" ht="30" x14ac:dyDescent="0.25">
      <c r="A3" s="14" t="s">
        <v>102</v>
      </c>
      <c r="B3" s="12" t="s">
        <v>9</v>
      </c>
      <c r="C3" s="12">
        <v>1814</v>
      </c>
      <c r="D3" s="12" t="s">
        <v>155</v>
      </c>
      <c r="E3" s="13" t="s">
        <v>10</v>
      </c>
      <c r="F3" s="16">
        <v>1</v>
      </c>
      <c r="G3" s="17">
        <v>0.33</v>
      </c>
      <c r="H3" s="18">
        <f t="shared" ref="H3:H50" si="0">AVERAGE(F3,G3)</f>
        <v>0.66500000000000004</v>
      </c>
      <c r="I3" s="19">
        <v>1</v>
      </c>
      <c r="J3" s="17">
        <v>0.5</v>
      </c>
      <c r="K3" s="18">
        <f t="shared" ref="K3:K50" si="1">I3*J3</f>
        <v>0.5</v>
      </c>
      <c r="L3" s="28">
        <f t="shared" ref="L3:L50" si="2">AVERAGE(K3,H3)</f>
        <v>0.58250000000000002</v>
      </c>
      <c r="M3" s="28">
        <f>L3*100/$U3</f>
        <v>16.898362555158542</v>
      </c>
      <c r="N3" s="28">
        <v>0.66</v>
      </c>
      <c r="O3" s="28">
        <f>N3*100/$U3</f>
        <v>19.14664255176762</v>
      </c>
      <c r="P3" s="28">
        <f>VLOOKUP(C3,[1]SED!$B$4:$AO$55,36,FALSE)</f>
        <v>0.97838907426088306</v>
      </c>
      <c r="Q3" s="28">
        <f>VLOOKUP(C3,[1]SED!$B$4:$AO$55,37,FALSE)</f>
        <v>0.64285714285714279</v>
      </c>
      <c r="R3" s="28">
        <f>VLOOKUP(C3,[1]SED!$B$4:$AO$55,38,FALSE)</f>
        <v>0.58333333333333337</v>
      </c>
      <c r="S3" s="28">
        <v>2.2045795504513594</v>
      </c>
      <c r="T3" s="28">
        <f>S3*100/$U3</f>
        <v>63.954994893073831</v>
      </c>
      <c r="U3" s="10">
        <f t="shared" ref="U3:U50" si="3">SUM(L3,N3,S3)</f>
        <v>3.4470795504513596</v>
      </c>
    </row>
    <row r="4" spans="1:21" s="7" customFormat="1" x14ac:dyDescent="0.25">
      <c r="A4" s="14" t="s">
        <v>102</v>
      </c>
      <c r="B4" s="12" t="s">
        <v>118</v>
      </c>
      <c r="C4" s="12">
        <v>1191</v>
      </c>
      <c r="D4" s="12" t="s">
        <v>250</v>
      </c>
      <c r="E4" s="13"/>
      <c r="F4" s="16">
        <v>0.33</v>
      </c>
      <c r="G4" s="17">
        <v>0.66</v>
      </c>
      <c r="H4" s="18">
        <f t="shared" si="0"/>
        <v>0.495</v>
      </c>
      <c r="I4" s="19">
        <v>1</v>
      </c>
      <c r="J4" s="17">
        <v>0.5</v>
      </c>
      <c r="K4" s="18">
        <f t="shared" si="1"/>
        <v>0.5</v>
      </c>
      <c r="L4" s="28">
        <f t="shared" si="2"/>
        <v>0.4975</v>
      </c>
      <c r="M4" s="28">
        <f t="shared" ref="M4:M19" si="4">L4*100/$U4</f>
        <v>15.414406689744634</v>
      </c>
      <c r="N4" s="28">
        <v>0.66</v>
      </c>
      <c r="O4" s="28">
        <f t="shared" ref="O4:O50" si="5">N4*100/$U4</f>
        <v>20.449263146193886</v>
      </c>
      <c r="P4" s="28">
        <f>VLOOKUP(C4,[1]SED!$B$4:$AO$55,36,FALSE)</f>
        <v>0.83309482229853526</v>
      </c>
      <c r="Q4" s="28">
        <f>VLOOKUP(C4,[1]SED!$B$4:$AO$55,37,FALSE)</f>
        <v>0.48690533397405095</v>
      </c>
      <c r="R4" s="28">
        <f>VLOOKUP(C4,[1]SED!$B$4:$AO$55,38,FALSE)</f>
        <v>0.75</v>
      </c>
      <c r="S4" s="28">
        <v>2.0700001562725863</v>
      </c>
      <c r="T4" s="28">
        <f t="shared" ref="T4:T50" si="6">S4*100/$U4</f>
        <v>64.136330164061491</v>
      </c>
      <c r="U4" s="10">
        <f t="shared" si="3"/>
        <v>3.227500156272586</v>
      </c>
    </row>
    <row r="5" spans="1:21" s="7" customFormat="1" x14ac:dyDescent="0.25">
      <c r="A5" s="47"/>
      <c r="B5" s="12" t="s">
        <v>8</v>
      </c>
      <c r="C5" s="12">
        <v>1383</v>
      </c>
      <c r="D5" s="12" t="s">
        <v>154</v>
      </c>
      <c r="E5" s="13"/>
      <c r="F5" s="16">
        <v>0.66</v>
      </c>
      <c r="G5" s="17">
        <v>0.51942857142857146</v>
      </c>
      <c r="H5" s="18">
        <f t="shared" si="0"/>
        <v>0.58971428571428575</v>
      </c>
      <c r="I5" s="19">
        <v>0.75</v>
      </c>
      <c r="J5" s="17">
        <v>1</v>
      </c>
      <c r="K5" s="18">
        <f t="shared" si="1"/>
        <v>0.75</v>
      </c>
      <c r="L5" s="28">
        <f t="shared" si="2"/>
        <v>0.66985714285714293</v>
      </c>
      <c r="M5" s="28">
        <f t="shared" si="4"/>
        <v>22.408098127797022</v>
      </c>
      <c r="N5" s="28">
        <v>0.66</v>
      </c>
      <c r="O5" s="28">
        <f t="shared" si="5"/>
        <v>22.078356440695718</v>
      </c>
      <c r="P5" s="28">
        <f>VLOOKUP(C5,[1]SED!$B$4:$AO$55,36,FALSE)</f>
        <v>0.98613336366904003</v>
      </c>
      <c r="Q5" s="28">
        <f>VLOOKUP(C5,[1]SED!$B$4:$AO$55,37,FALSE)</f>
        <v>0.67336244541484724</v>
      </c>
      <c r="R5" s="28">
        <f>VLOOKUP(C5,[1]SED!$B$4:$AO$55,38,FALSE)</f>
        <v>0</v>
      </c>
      <c r="S5" s="28">
        <v>1.6594958090838872</v>
      </c>
      <c r="T5" s="28">
        <f t="shared" si="6"/>
        <v>55.513545431507261</v>
      </c>
      <c r="U5" s="10">
        <f t="shared" si="3"/>
        <v>2.9893529519410302</v>
      </c>
    </row>
    <row r="6" spans="1:21" s="7" customFormat="1" x14ac:dyDescent="0.25">
      <c r="A6" s="14" t="s">
        <v>102</v>
      </c>
      <c r="B6" s="12" t="s">
        <v>104</v>
      </c>
      <c r="C6" s="12">
        <v>1458</v>
      </c>
      <c r="D6" s="12" t="s">
        <v>238</v>
      </c>
      <c r="E6" s="13"/>
      <c r="F6" s="16">
        <v>0.66</v>
      </c>
      <c r="G6" s="17">
        <v>0.33</v>
      </c>
      <c r="H6" s="18">
        <f t="shared" si="0"/>
        <v>0.495</v>
      </c>
      <c r="I6" s="19">
        <v>0.5</v>
      </c>
      <c r="J6" s="17">
        <v>0.5</v>
      </c>
      <c r="K6" s="18">
        <f t="shared" si="1"/>
        <v>0.25</v>
      </c>
      <c r="L6" s="28">
        <f t="shared" si="2"/>
        <v>0.3725</v>
      </c>
      <c r="M6" s="28">
        <f t="shared" si="4"/>
        <v>12.665149650235886</v>
      </c>
      <c r="N6" s="28">
        <v>0.66</v>
      </c>
      <c r="O6" s="28">
        <f t="shared" si="5"/>
        <v>22.440265152095801</v>
      </c>
      <c r="P6" s="28">
        <f>VLOOKUP(C6,[1]SED!$B$4:$AO$55,36,FALSE)</f>
        <v>0.7053150049103788</v>
      </c>
      <c r="Q6" s="28">
        <f>VLOOKUP(C6,[1]SED!$B$4:$AO$55,37,FALSE)</f>
        <v>0.45332671300893745</v>
      </c>
      <c r="R6" s="28">
        <f>VLOOKUP(C6,[1]SED!$B$4:$AO$55,38,FALSE)</f>
        <v>0.75</v>
      </c>
      <c r="S6" s="28">
        <v>1.9086417179193162</v>
      </c>
      <c r="T6" s="28">
        <f t="shared" si="6"/>
        <v>64.89458519766832</v>
      </c>
      <c r="U6" s="10">
        <f t="shared" si="3"/>
        <v>2.941141717919316</v>
      </c>
    </row>
    <row r="7" spans="1:21" s="7" customFormat="1" x14ac:dyDescent="0.25">
      <c r="A7" s="14" t="s">
        <v>102</v>
      </c>
      <c r="B7" s="12" t="s">
        <v>133</v>
      </c>
      <c r="C7" s="12">
        <v>1115</v>
      </c>
      <c r="D7" s="12" t="s">
        <v>264</v>
      </c>
      <c r="E7" s="13"/>
      <c r="F7" s="16">
        <v>0.66</v>
      </c>
      <c r="G7" s="17">
        <v>0.22</v>
      </c>
      <c r="H7" s="18">
        <f t="shared" si="0"/>
        <v>0.44</v>
      </c>
      <c r="I7" s="19">
        <v>0.5</v>
      </c>
      <c r="J7" s="17">
        <v>0.5</v>
      </c>
      <c r="K7" s="18">
        <f t="shared" si="1"/>
        <v>0.25</v>
      </c>
      <c r="L7" s="28">
        <f t="shared" si="2"/>
        <v>0.34499999999999997</v>
      </c>
      <c r="M7" s="28">
        <f t="shared" si="4"/>
        <v>12.030428996818474</v>
      </c>
      <c r="N7" s="28">
        <v>0.33</v>
      </c>
      <c r="O7" s="28">
        <f t="shared" si="5"/>
        <v>11.507366866522018</v>
      </c>
      <c r="P7" s="28">
        <f>VLOOKUP(C7,[1]SED!$B$4:$AO$55,36,FALSE)</f>
        <v>0.84991898168864588</v>
      </c>
      <c r="Q7" s="28">
        <f>VLOOKUP(C7,[1]SED!$B$4:$AO$55,37,FALSE)</f>
        <v>9.2809177392277564E-2</v>
      </c>
      <c r="R7" s="28">
        <f>VLOOKUP(C7,[1]SED!$B$4:$AO$55,38,FALSE)</f>
        <v>1.25</v>
      </c>
      <c r="S7" s="28">
        <v>2.1927281590809233</v>
      </c>
      <c r="T7" s="28">
        <f t="shared" si="6"/>
        <v>76.462204136659508</v>
      </c>
      <c r="U7" s="10">
        <f t="shared" si="3"/>
        <v>2.8677281590809232</v>
      </c>
    </row>
    <row r="8" spans="1:21" s="7" customFormat="1" x14ac:dyDescent="0.25">
      <c r="A8" s="14" t="s">
        <v>315</v>
      </c>
      <c r="B8" s="12" t="s">
        <v>123</v>
      </c>
      <c r="C8" s="12">
        <v>1382</v>
      </c>
      <c r="D8" s="12" t="s">
        <v>255</v>
      </c>
      <c r="E8" s="13"/>
      <c r="F8" s="16">
        <v>0.66</v>
      </c>
      <c r="G8" s="17">
        <v>0.2475</v>
      </c>
      <c r="H8" s="18">
        <f t="shared" si="0"/>
        <v>0.45374999999999999</v>
      </c>
      <c r="I8" s="19">
        <v>0.5</v>
      </c>
      <c r="J8" s="17">
        <v>1</v>
      </c>
      <c r="K8" s="18">
        <f t="shared" si="1"/>
        <v>0.5</v>
      </c>
      <c r="L8" s="28">
        <f t="shared" si="2"/>
        <v>0.47687499999999999</v>
      </c>
      <c r="M8" s="28">
        <f t="shared" si="4"/>
        <v>16.768330958905594</v>
      </c>
      <c r="N8" s="28">
        <v>0.66</v>
      </c>
      <c r="O8" s="28">
        <f t="shared" si="5"/>
        <v>23.20754586186672</v>
      </c>
      <c r="P8" s="28">
        <f>VLOOKUP(C8,[1]SED!$B$4:$AO$55,36,FALSE)</f>
        <v>0.99106245382938396</v>
      </c>
      <c r="Q8" s="28">
        <f>VLOOKUP(C8,[1]SED!$B$4:$AO$55,37,FALSE)</f>
        <v>0.13263181214000885</v>
      </c>
      <c r="R8" s="28">
        <f>VLOOKUP(C8,[1]SED!$B$4:$AO$55,38,FALSE)</f>
        <v>0.58333333333333337</v>
      </c>
      <c r="S8" s="28">
        <v>1.7070275993027262</v>
      </c>
      <c r="T8" s="28">
        <f t="shared" si="6"/>
        <v>60.024123179227672</v>
      </c>
      <c r="U8" s="10">
        <f t="shared" si="3"/>
        <v>2.8439025993027265</v>
      </c>
    </row>
    <row r="9" spans="1:21" s="7" customFormat="1" x14ac:dyDescent="0.25">
      <c r="A9" s="14" t="s">
        <v>102</v>
      </c>
      <c r="B9" s="12" t="s">
        <v>128</v>
      </c>
      <c r="C9" s="12">
        <v>1958</v>
      </c>
      <c r="D9" s="12" t="s">
        <v>260</v>
      </c>
      <c r="E9" s="13"/>
      <c r="F9" s="16">
        <v>0.66</v>
      </c>
      <c r="G9" s="17">
        <v>0.33</v>
      </c>
      <c r="H9" s="18">
        <f t="shared" si="0"/>
        <v>0.495</v>
      </c>
      <c r="I9" s="19">
        <v>0.5</v>
      </c>
      <c r="J9" s="17">
        <v>0.5</v>
      </c>
      <c r="K9" s="18">
        <f t="shared" si="1"/>
        <v>0.25</v>
      </c>
      <c r="L9" s="28">
        <f t="shared" si="2"/>
        <v>0.3725</v>
      </c>
      <c r="M9" s="28">
        <f t="shared" si="4"/>
        <v>13.347809714181308</v>
      </c>
      <c r="N9" s="28">
        <v>0.66</v>
      </c>
      <c r="O9" s="28">
        <f t="shared" si="5"/>
        <v>23.649810500294397</v>
      </c>
      <c r="P9" s="28">
        <f>VLOOKUP(C9,[1]SED!$B$4:$AO$55,36,FALSE)</f>
        <v>0.48498549474674613</v>
      </c>
      <c r="Q9" s="28">
        <f>VLOOKUP(C9,[1]SED!$B$4:$AO$55,37,FALSE)</f>
        <v>0.43990120746432493</v>
      </c>
      <c r="R9" s="28">
        <f>VLOOKUP(C9,[1]SED!$B$4:$AO$55,38,FALSE)</f>
        <v>0.83333333333333337</v>
      </c>
      <c r="S9" s="28">
        <v>1.7582200355444044</v>
      </c>
      <c r="T9" s="28">
        <f t="shared" si="6"/>
        <v>63.002379785524305</v>
      </c>
      <c r="U9" s="10">
        <f t="shared" si="3"/>
        <v>2.7907200355444042</v>
      </c>
    </row>
    <row r="10" spans="1:21" s="7" customFormat="1" x14ac:dyDescent="0.25">
      <c r="A10" s="14" t="s">
        <v>102</v>
      </c>
      <c r="B10" s="12" t="s">
        <v>115</v>
      </c>
      <c r="C10" s="12">
        <v>6616</v>
      </c>
      <c r="D10" s="12" t="s">
        <v>247</v>
      </c>
      <c r="E10" s="13"/>
      <c r="F10" s="16">
        <v>0.33</v>
      </c>
      <c r="G10" s="17">
        <v>0.22</v>
      </c>
      <c r="H10" s="18">
        <f t="shared" si="0"/>
        <v>0.27500000000000002</v>
      </c>
      <c r="I10" s="19">
        <v>0.5</v>
      </c>
      <c r="J10" s="17">
        <v>0.5</v>
      </c>
      <c r="K10" s="18">
        <f t="shared" si="1"/>
        <v>0.25</v>
      </c>
      <c r="L10" s="28">
        <f t="shared" si="2"/>
        <v>0.26250000000000001</v>
      </c>
      <c r="M10" s="28">
        <f t="shared" si="4"/>
        <v>9.7235178881512425</v>
      </c>
      <c r="N10" s="28">
        <v>1</v>
      </c>
      <c r="O10" s="28">
        <f t="shared" si="5"/>
        <v>37.04197290724283</v>
      </c>
      <c r="P10" s="28">
        <f>VLOOKUP(C10,[1]SED!$B$4:$AO$55,36,FALSE)</f>
        <v>0.52047355634226955</v>
      </c>
      <c r="Q10" s="28">
        <f>VLOOKUP(C10,[1]SED!$B$4:$AO$55,37,FALSE)</f>
        <v>0</v>
      </c>
      <c r="R10" s="28">
        <f>VLOOKUP(C10,[1]SED!$B$4:$AO$55,38,FALSE)</f>
        <v>0.91666666666666663</v>
      </c>
      <c r="S10" s="28">
        <v>1.4371402230089361</v>
      </c>
      <c r="T10" s="28">
        <f t="shared" si="6"/>
        <v>53.234509204605928</v>
      </c>
      <c r="U10" s="10">
        <f t="shared" si="3"/>
        <v>2.6996402230089362</v>
      </c>
    </row>
    <row r="11" spans="1:21" s="7" customFormat="1" x14ac:dyDescent="0.25">
      <c r="A11" s="47"/>
      <c r="B11" s="12" t="s">
        <v>7</v>
      </c>
      <c r="C11" s="12">
        <v>1392</v>
      </c>
      <c r="D11" s="12" t="s">
        <v>152</v>
      </c>
      <c r="E11" s="13"/>
      <c r="F11" s="16">
        <v>1</v>
      </c>
      <c r="G11" s="17">
        <v>0.58444444444444443</v>
      </c>
      <c r="H11" s="18">
        <f t="shared" si="0"/>
        <v>0.79222222222222216</v>
      </c>
      <c r="I11" s="19">
        <v>0.5</v>
      </c>
      <c r="J11" s="17">
        <v>1</v>
      </c>
      <c r="K11" s="18">
        <f t="shared" si="1"/>
        <v>0.5</v>
      </c>
      <c r="L11" s="28">
        <f t="shared" si="2"/>
        <v>0.64611111111111108</v>
      </c>
      <c r="M11" s="28">
        <f t="shared" si="4"/>
        <v>24.139769252486477</v>
      </c>
      <c r="N11" s="28">
        <v>0.33</v>
      </c>
      <c r="O11" s="28">
        <f t="shared" si="5"/>
        <v>12.329340443660332</v>
      </c>
      <c r="P11" s="28">
        <f>VLOOKUP(C11,[1]SED!$B$4:$AO$55,36,FALSE)</f>
        <v>0.96994863310349611</v>
      </c>
      <c r="Q11" s="28">
        <f>VLOOKUP(C11,[1]SED!$B$4:$AO$55,37,FALSE)</f>
        <v>0.7304824561403509</v>
      </c>
      <c r="R11" s="28">
        <f>VLOOKUP(C11,[1]SED!$B$4:$AO$55,38,FALSE)</f>
        <v>0</v>
      </c>
      <c r="S11" s="28">
        <v>1.700431089243847</v>
      </c>
      <c r="T11" s="28">
        <f t="shared" si="6"/>
        <v>63.530890303853205</v>
      </c>
      <c r="U11" s="10">
        <f t="shared" si="3"/>
        <v>2.6765422003549579</v>
      </c>
    </row>
    <row r="12" spans="1:21" s="7" customFormat="1" x14ac:dyDescent="0.25">
      <c r="A12" s="14" t="s">
        <v>102</v>
      </c>
      <c r="B12" s="12" t="s">
        <v>316</v>
      </c>
      <c r="C12" s="12">
        <v>1524</v>
      </c>
      <c r="D12" s="12" t="s">
        <v>317</v>
      </c>
      <c r="E12" s="13"/>
      <c r="F12" s="16">
        <v>0.66</v>
      </c>
      <c r="G12" s="17">
        <v>0.66</v>
      </c>
      <c r="H12" s="18">
        <f t="shared" si="0"/>
        <v>0.66</v>
      </c>
      <c r="I12" s="19">
        <v>0.5</v>
      </c>
      <c r="J12" s="17">
        <v>0.5</v>
      </c>
      <c r="K12" s="18">
        <f t="shared" si="1"/>
        <v>0.25</v>
      </c>
      <c r="L12" s="28">
        <f t="shared" si="2"/>
        <v>0.45500000000000002</v>
      </c>
      <c r="M12" s="28">
        <f t="shared" si="4"/>
        <v>17.582137973286933</v>
      </c>
      <c r="N12" s="28">
        <v>0.66</v>
      </c>
      <c r="O12" s="28">
        <f t="shared" si="5"/>
        <v>25.50376057663599</v>
      </c>
      <c r="P12" s="28">
        <f>VLOOKUP(C12,[1]SED!$B$4:$AO$55,36,FALSE)</f>
        <v>0.63959766022681852</v>
      </c>
      <c r="Q12" s="28">
        <f>VLOOKUP(C12,[1]SED!$B$4:$AO$55,37,FALSE)</f>
        <v>8.3255993812838366E-2</v>
      </c>
      <c r="R12" s="28">
        <f>VLOOKUP(C12,[1]SED!$B$4:$AO$55,38,FALSE)</f>
        <v>0.75</v>
      </c>
      <c r="S12" s="28">
        <v>1.4728536540396568</v>
      </c>
      <c r="T12" s="28">
        <f t="shared" si="6"/>
        <v>56.914101450077062</v>
      </c>
      <c r="U12" s="10">
        <f t="shared" si="3"/>
        <v>2.5878536540396571</v>
      </c>
    </row>
    <row r="13" spans="1:21" s="7" customFormat="1" x14ac:dyDescent="0.25">
      <c r="A13" s="14" t="s">
        <v>102</v>
      </c>
      <c r="B13" s="12" t="s">
        <v>125</v>
      </c>
      <c r="C13" s="12">
        <v>1517</v>
      </c>
      <c r="D13" s="12" t="s">
        <v>257</v>
      </c>
      <c r="E13" s="13"/>
      <c r="F13" s="16">
        <v>0.66</v>
      </c>
      <c r="G13" s="17">
        <v>0.22</v>
      </c>
      <c r="H13" s="18">
        <f t="shared" si="0"/>
        <v>0.44</v>
      </c>
      <c r="I13" s="19">
        <v>0.5</v>
      </c>
      <c r="J13" s="17">
        <v>0.75</v>
      </c>
      <c r="K13" s="18">
        <f t="shared" si="1"/>
        <v>0.375</v>
      </c>
      <c r="L13" s="28">
        <f t="shared" si="2"/>
        <v>0.40749999999999997</v>
      </c>
      <c r="M13" s="28">
        <f t="shared" si="4"/>
        <v>16.712132326337926</v>
      </c>
      <c r="N13" s="28">
        <v>1</v>
      </c>
      <c r="O13" s="28">
        <f t="shared" si="5"/>
        <v>41.011367671994911</v>
      </c>
      <c r="P13" s="28">
        <f>VLOOKUP(C13,[1]SED!$B$4:$AO$55,36,FALSE)</f>
        <v>0.35811271495665958</v>
      </c>
      <c r="Q13" s="28">
        <f>VLOOKUP(C13,[1]SED!$B$4:$AO$55,37,FALSE)</f>
        <v>0.17273561811505508</v>
      </c>
      <c r="R13" s="28">
        <f>VLOOKUP(C13,[1]SED!$B$4:$AO$55,38,FALSE)</f>
        <v>0.5</v>
      </c>
      <c r="S13" s="28">
        <v>1.0308483330717146</v>
      </c>
      <c r="T13" s="28">
        <f t="shared" si="6"/>
        <v>42.276500001667159</v>
      </c>
      <c r="U13" s="10">
        <f t="shared" si="3"/>
        <v>2.4383483330717146</v>
      </c>
    </row>
    <row r="14" spans="1:21" s="7" customFormat="1" ht="30" x14ac:dyDescent="0.25">
      <c r="A14" s="47"/>
      <c r="B14" s="12" t="s">
        <v>20</v>
      </c>
      <c r="C14" s="12">
        <v>1506</v>
      </c>
      <c r="D14" s="12" t="s">
        <v>164</v>
      </c>
      <c r="E14" s="13" t="s">
        <v>10</v>
      </c>
      <c r="F14" s="16">
        <v>0.66</v>
      </c>
      <c r="G14" s="17">
        <v>1</v>
      </c>
      <c r="H14" s="18">
        <f t="shared" si="0"/>
        <v>0.83000000000000007</v>
      </c>
      <c r="I14" s="19">
        <v>1</v>
      </c>
      <c r="J14" s="17">
        <v>0.5</v>
      </c>
      <c r="K14" s="18">
        <f t="shared" si="1"/>
        <v>0.5</v>
      </c>
      <c r="L14" s="28">
        <f t="shared" si="2"/>
        <v>0.66500000000000004</v>
      </c>
      <c r="M14" s="28">
        <f t="shared" si="4"/>
        <v>29.641652496306406</v>
      </c>
      <c r="N14" s="28">
        <v>0.66</v>
      </c>
      <c r="O14" s="28">
        <f t="shared" si="5"/>
        <v>29.418782928665006</v>
      </c>
      <c r="P14" s="28">
        <f>VLOOKUP(C14,[1]SED!$B$4:$AO$55,36,FALSE)</f>
        <v>0.33513133208255158</v>
      </c>
      <c r="Q14" s="28">
        <f>VLOOKUP(C14,[1]SED!$B$4:$AO$55,37,FALSE)</f>
        <v>0</v>
      </c>
      <c r="R14" s="28">
        <f>VLOOKUP(C14,[1]SED!$B$4:$AO$55,38,FALSE)</f>
        <v>0.58333333333333337</v>
      </c>
      <c r="S14" s="28">
        <v>0.91846466541588501</v>
      </c>
      <c r="T14" s="28">
        <f t="shared" si="6"/>
        <v>40.939564575028569</v>
      </c>
      <c r="U14" s="10">
        <f t="shared" si="3"/>
        <v>2.2434646654158854</v>
      </c>
    </row>
    <row r="15" spans="1:21" s="7" customFormat="1" ht="30" x14ac:dyDescent="0.25">
      <c r="A15" s="47"/>
      <c r="B15" s="12" t="s">
        <v>14</v>
      </c>
      <c r="C15" s="12">
        <v>1234</v>
      </c>
      <c r="D15" s="12" t="s">
        <v>159</v>
      </c>
      <c r="E15" s="13" t="s">
        <v>10</v>
      </c>
      <c r="F15" s="16">
        <v>1</v>
      </c>
      <c r="G15" s="17">
        <v>0.33</v>
      </c>
      <c r="H15" s="18">
        <f t="shared" si="0"/>
        <v>0.66500000000000004</v>
      </c>
      <c r="I15" s="19">
        <v>1</v>
      </c>
      <c r="J15" s="17">
        <v>0.5</v>
      </c>
      <c r="K15" s="18">
        <f t="shared" si="1"/>
        <v>0.5</v>
      </c>
      <c r="L15" s="28">
        <f t="shared" si="2"/>
        <v>0.58250000000000002</v>
      </c>
      <c r="M15" s="28">
        <f t="shared" si="4"/>
        <v>26.048287896176983</v>
      </c>
      <c r="N15" s="28">
        <v>0.66</v>
      </c>
      <c r="O15" s="28">
        <f t="shared" si="5"/>
        <v>29.513939933865768</v>
      </c>
      <c r="P15" s="28">
        <f>VLOOKUP(C15,[1]SED!$B$4:$AO$55,36,FALSE)</f>
        <v>7.5821597229563317E-2</v>
      </c>
      <c r="Q15" s="28">
        <f>VLOOKUP(C15,[1]SED!$B$4:$AO$55,37,FALSE)</f>
        <v>1.2431626056688214E-3</v>
      </c>
      <c r="R15" s="28">
        <f>VLOOKUP(C15,[1]SED!$B$4:$AO$55,38,FALSE)</f>
        <v>0.91666666666666663</v>
      </c>
      <c r="S15" s="28">
        <v>0.99373142650189883</v>
      </c>
      <c r="T15" s="28">
        <f t="shared" si="6"/>
        <v>44.437772169957249</v>
      </c>
      <c r="U15" s="10">
        <f t="shared" si="3"/>
        <v>2.2362314265018988</v>
      </c>
    </row>
    <row r="16" spans="1:21" s="7" customFormat="1" x14ac:dyDescent="0.25">
      <c r="A16" s="14" t="s">
        <v>315</v>
      </c>
      <c r="B16" s="12" t="s">
        <v>318</v>
      </c>
      <c r="C16" s="12">
        <v>6369</v>
      </c>
      <c r="D16" s="12" t="s">
        <v>319</v>
      </c>
      <c r="E16" s="13"/>
      <c r="F16" s="16">
        <v>0.66</v>
      </c>
      <c r="G16" s="17">
        <v>0.66</v>
      </c>
      <c r="H16" s="18">
        <f t="shared" si="0"/>
        <v>0.66</v>
      </c>
      <c r="I16" s="19">
        <v>0.5</v>
      </c>
      <c r="J16" s="17">
        <v>0.5</v>
      </c>
      <c r="K16" s="18">
        <f t="shared" si="1"/>
        <v>0.25</v>
      </c>
      <c r="L16" s="28">
        <f t="shared" si="2"/>
        <v>0.45500000000000002</v>
      </c>
      <c r="M16" s="28">
        <f t="shared" si="4"/>
        <v>20.349904392072055</v>
      </c>
      <c r="N16" s="28">
        <v>0.66</v>
      </c>
      <c r="O16" s="28">
        <f t="shared" si="5"/>
        <v>29.518542634653972</v>
      </c>
      <c r="P16" s="28">
        <f>VLOOKUP(C16,[1]SED!$B$4:$AO$55,36,FALSE)</f>
        <v>0.35573122529644269</v>
      </c>
      <c r="Q16" s="28">
        <f>VLOOKUP(C16,[1]SED!$B$4:$AO$55,37,FALSE)</f>
        <v>0.68181818181818188</v>
      </c>
      <c r="R16" s="28">
        <f>VLOOKUP(C16,[1]SED!$B$4:$AO$55,38,FALSE)</f>
        <v>8.3333333333333329E-2</v>
      </c>
      <c r="S16" s="28">
        <v>1.1208827404479578</v>
      </c>
      <c r="T16" s="28">
        <f t="shared" si="6"/>
        <v>50.131552973273976</v>
      </c>
      <c r="U16" s="10">
        <f t="shared" si="3"/>
        <v>2.2358827404479578</v>
      </c>
    </row>
    <row r="17" spans="1:21" s="7" customFormat="1" x14ac:dyDescent="0.25">
      <c r="A17" s="14" t="s">
        <v>315</v>
      </c>
      <c r="B17" s="12" t="s">
        <v>109</v>
      </c>
      <c r="C17" s="12">
        <v>1388</v>
      </c>
      <c r="D17" s="12" t="s">
        <v>241</v>
      </c>
      <c r="E17" s="13"/>
      <c r="F17" s="16">
        <v>0.66</v>
      </c>
      <c r="G17" s="17">
        <v>0.33200000000000002</v>
      </c>
      <c r="H17" s="18">
        <f t="shared" si="0"/>
        <v>0.496</v>
      </c>
      <c r="I17" s="19">
        <v>0.75</v>
      </c>
      <c r="J17" s="17">
        <v>0.5</v>
      </c>
      <c r="K17" s="18">
        <f t="shared" si="1"/>
        <v>0.375</v>
      </c>
      <c r="L17" s="28">
        <f t="shared" si="2"/>
        <v>0.4355</v>
      </c>
      <c r="M17" s="28">
        <f t="shared" si="4"/>
        <v>19.864127886793835</v>
      </c>
      <c r="N17" s="28">
        <v>0.33</v>
      </c>
      <c r="O17" s="28">
        <f t="shared" si="5"/>
        <v>15.052037204688785</v>
      </c>
      <c r="P17" s="28">
        <f>VLOOKUP(C17,[1]SED!$B$4:$AO$55,36,FALSE)</f>
        <v>0.82474859872601536</v>
      </c>
      <c r="Q17" s="28">
        <f>VLOOKUP(C17,[1]SED!$B$4:$AO$55,37,FALSE)</f>
        <v>1.8812330009066184E-2</v>
      </c>
      <c r="R17" s="28">
        <f>VLOOKUP(C17,[1]SED!$B$4:$AO$55,38,FALSE)</f>
        <v>0.58333333333333337</v>
      </c>
      <c r="S17" s="28">
        <v>1.4268942620684149</v>
      </c>
      <c r="T17" s="28">
        <f t="shared" si="6"/>
        <v>65.08383490851736</v>
      </c>
      <c r="U17" s="10">
        <f t="shared" si="3"/>
        <v>2.1923942620684151</v>
      </c>
    </row>
    <row r="18" spans="1:21" s="7" customFormat="1" x14ac:dyDescent="0.25">
      <c r="A18" s="14" t="s">
        <v>315</v>
      </c>
      <c r="B18" s="12" t="s">
        <v>320</v>
      </c>
      <c r="C18" s="12">
        <v>1278</v>
      </c>
      <c r="D18" s="12" t="s">
        <v>321</v>
      </c>
      <c r="E18" s="13"/>
      <c r="F18" s="16">
        <v>1</v>
      </c>
      <c r="G18" s="17">
        <v>0.33</v>
      </c>
      <c r="H18" s="18">
        <f t="shared" si="0"/>
        <v>0.66500000000000004</v>
      </c>
      <c r="I18" s="19">
        <v>0.5</v>
      </c>
      <c r="J18" s="17">
        <v>1</v>
      </c>
      <c r="K18" s="18">
        <f t="shared" si="1"/>
        <v>0.5</v>
      </c>
      <c r="L18" s="28">
        <f t="shared" si="2"/>
        <v>0.58250000000000002</v>
      </c>
      <c r="M18" s="28">
        <f t="shared" si="4"/>
        <v>26.879480395793376</v>
      </c>
      <c r="N18" s="28">
        <v>0.66</v>
      </c>
      <c r="O18" s="28">
        <f t="shared" si="5"/>
        <v>30.455720276778763</v>
      </c>
      <c r="P18" s="28">
        <f>VLOOKUP(C18,[1]SED!$B$4:$AO$55,36,FALSE)</f>
        <v>0.43716923373919281</v>
      </c>
      <c r="Q18" s="28">
        <f>VLOOKUP(C18,[1]SED!$B$4:$AO$55,37,FALSE)</f>
        <v>7.0744680851063835E-2</v>
      </c>
      <c r="R18" s="28">
        <f>VLOOKUP(C18,[1]SED!$B$4:$AO$55,38,FALSE)</f>
        <v>0.41666666666666669</v>
      </c>
      <c r="S18" s="28">
        <v>0.92458058125692344</v>
      </c>
      <c r="T18" s="28">
        <f t="shared" si="6"/>
        <v>42.664799327427843</v>
      </c>
      <c r="U18" s="10">
        <f t="shared" si="3"/>
        <v>2.1670805812569238</v>
      </c>
    </row>
    <row r="19" spans="1:21" s="7" customFormat="1" x14ac:dyDescent="0.25">
      <c r="A19" s="14" t="s">
        <v>102</v>
      </c>
      <c r="B19" s="12" t="s">
        <v>322</v>
      </c>
      <c r="C19" s="12">
        <v>1462</v>
      </c>
      <c r="D19" s="12" t="s">
        <v>323</v>
      </c>
      <c r="E19" s="13"/>
      <c r="F19" s="16">
        <v>0.33</v>
      </c>
      <c r="G19" s="17">
        <v>0.22</v>
      </c>
      <c r="H19" s="18">
        <f t="shared" si="0"/>
        <v>0.27500000000000002</v>
      </c>
      <c r="I19" s="19">
        <v>0.5</v>
      </c>
      <c r="J19" s="17">
        <v>0.5</v>
      </c>
      <c r="K19" s="18">
        <f t="shared" si="1"/>
        <v>0.25</v>
      </c>
      <c r="L19" s="28">
        <f t="shared" si="2"/>
        <v>0.26250000000000001</v>
      </c>
      <c r="M19" s="28">
        <f t="shared" si="4"/>
        <v>12.822491352615248</v>
      </c>
      <c r="N19" s="28">
        <v>0.66</v>
      </c>
      <c r="O19" s="28">
        <f t="shared" si="5"/>
        <v>32.239406829432625</v>
      </c>
      <c r="P19" s="28">
        <f>VLOOKUP(C19,[1]SED!$B$4:$AO$55,36,FALSE)</f>
        <v>0.12425780982755132</v>
      </c>
      <c r="Q19" s="28">
        <f>VLOOKUP(C19,[1]SED!$B$4:$AO$55,37,FALSE)</f>
        <v>4.2625745950554135E-4</v>
      </c>
      <c r="R19" s="28">
        <f>VLOOKUP(C19,[1]SED!$B$4:$AO$55,38,FALSE)</f>
        <v>1</v>
      </c>
      <c r="S19" s="28">
        <v>1.1246840672870568</v>
      </c>
      <c r="T19" s="28">
        <f t="shared" si="6"/>
        <v>54.938101817952123</v>
      </c>
      <c r="U19" s="10">
        <f t="shared" si="3"/>
        <v>2.0471840672870569</v>
      </c>
    </row>
    <row r="20" spans="1:21" s="7" customFormat="1" x14ac:dyDescent="0.25">
      <c r="A20" s="47"/>
      <c r="B20" s="12" t="s">
        <v>30</v>
      </c>
      <c r="C20" s="12">
        <v>1847</v>
      </c>
      <c r="D20" s="12" t="s">
        <v>173</v>
      </c>
      <c r="E20" s="13"/>
      <c r="F20" s="16">
        <v>1</v>
      </c>
      <c r="G20" s="17">
        <v>0.22</v>
      </c>
      <c r="H20" s="18">
        <f t="shared" si="0"/>
        <v>0.61</v>
      </c>
      <c r="I20" s="19">
        <v>0.5</v>
      </c>
      <c r="J20" s="17">
        <v>0.5</v>
      </c>
      <c r="K20" s="18">
        <f t="shared" si="1"/>
        <v>0.25</v>
      </c>
      <c r="L20" s="28">
        <f t="shared" si="2"/>
        <v>0.43</v>
      </c>
      <c r="M20" s="28">
        <f t="shared" ref="M20:M35" si="7">L20*100/$U20</f>
        <v>22.889105185469322</v>
      </c>
      <c r="N20" s="28">
        <v>1</v>
      </c>
      <c r="O20" s="28">
        <f t="shared" si="5"/>
        <v>53.230477175510053</v>
      </c>
      <c r="P20" s="28">
        <f>VLOOKUP(C20,[1]SED!$B$4:$AO$55,36,FALSE)</f>
        <v>0.11227218915003186</v>
      </c>
      <c r="Q20" s="28">
        <f>VLOOKUP(C20,[1]SED!$B$4:$AO$55,37,FALSE)</f>
        <v>3.0175015087507543E-3</v>
      </c>
      <c r="R20" s="28">
        <f>VLOOKUP(C20,[1]SED!$B$4:$AO$55,38,FALSE)</f>
        <v>0.33333333333333331</v>
      </c>
      <c r="S20" s="28">
        <v>0.44862302399211595</v>
      </c>
      <c r="T20" s="28">
        <f t="shared" si="6"/>
        <v>23.880417639020624</v>
      </c>
      <c r="U20" s="10">
        <f t="shared" si="3"/>
        <v>1.878623023992116</v>
      </c>
    </row>
    <row r="21" spans="1:21" s="7" customFormat="1" x14ac:dyDescent="0.25">
      <c r="A21" s="14" t="s">
        <v>102</v>
      </c>
      <c r="B21" s="12" t="s">
        <v>127</v>
      </c>
      <c r="C21" s="12">
        <v>6598</v>
      </c>
      <c r="D21" s="12" t="s">
        <v>259</v>
      </c>
      <c r="E21" s="13"/>
      <c r="F21" s="16">
        <v>0.66</v>
      </c>
      <c r="G21" s="17">
        <v>0.33</v>
      </c>
      <c r="H21" s="18">
        <f t="shared" si="0"/>
        <v>0.495</v>
      </c>
      <c r="I21" s="19">
        <v>0.5</v>
      </c>
      <c r="J21" s="17">
        <v>0.5</v>
      </c>
      <c r="K21" s="18">
        <f t="shared" si="1"/>
        <v>0.25</v>
      </c>
      <c r="L21" s="28">
        <f t="shared" si="2"/>
        <v>0.3725</v>
      </c>
      <c r="M21" s="28">
        <f t="shared" si="7"/>
        <v>19.964269763287184</v>
      </c>
      <c r="N21" s="28">
        <v>0.66</v>
      </c>
      <c r="O21" s="28">
        <f t="shared" si="5"/>
        <v>35.372934345690041</v>
      </c>
      <c r="P21" s="28">
        <f>VLOOKUP(C21,[1]SED!$B$4:$AO$55,36,FALSE)</f>
        <v>0</v>
      </c>
      <c r="Q21" s="28">
        <f>VLOOKUP(C21,[1]SED!$B$4:$AO$55,37,FALSE)</f>
        <v>0</v>
      </c>
      <c r="R21" s="28">
        <f>VLOOKUP(C21,[1]SED!$B$4:$AO$55,38,FALSE)</f>
        <v>0.83333333333333337</v>
      </c>
      <c r="S21" s="28">
        <v>0.83333333333333337</v>
      </c>
      <c r="T21" s="28">
        <f t="shared" si="6"/>
        <v>44.662795891022789</v>
      </c>
      <c r="U21" s="10">
        <f t="shared" si="3"/>
        <v>1.8658333333333332</v>
      </c>
    </row>
    <row r="22" spans="1:21" x14ac:dyDescent="0.25">
      <c r="A22" s="14" t="s">
        <v>102</v>
      </c>
      <c r="B22" s="12" t="s">
        <v>324</v>
      </c>
      <c r="C22" s="12">
        <v>1815</v>
      </c>
      <c r="D22" s="12" t="s">
        <v>325</v>
      </c>
      <c r="E22" s="13"/>
      <c r="F22" s="16">
        <v>0.66</v>
      </c>
      <c r="G22" s="17">
        <v>0.33</v>
      </c>
      <c r="H22" s="18">
        <f t="shared" si="0"/>
        <v>0.495</v>
      </c>
      <c r="I22" s="19">
        <v>0.5</v>
      </c>
      <c r="J22" s="17">
        <v>0.25</v>
      </c>
      <c r="K22" s="18">
        <f t="shared" si="1"/>
        <v>0.125</v>
      </c>
      <c r="L22" s="28">
        <f t="shared" si="2"/>
        <v>0.31</v>
      </c>
      <c r="M22" s="28">
        <f t="shared" si="7"/>
        <v>16.778258280587703</v>
      </c>
      <c r="N22" s="28">
        <v>0.33</v>
      </c>
      <c r="O22" s="28">
        <f t="shared" si="5"/>
        <v>17.860726556754653</v>
      </c>
      <c r="P22" s="28">
        <f>VLOOKUP(C22,[1]SED!$B$4:$AO$55,36,FALSE)</f>
        <v>0.15003619008174818</v>
      </c>
      <c r="Q22" s="28">
        <f>VLOOKUP(C22,[1]SED!$B$4:$AO$55,37,FALSE)</f>
        <v>5.7593014426727415E-2</v>
      </c>
      <c r="R22" s="28">
        <f>VLOOKUP(C22,[1]SED!$B$4:$AO$55,38,FALSE)</f>
        <v>1</v>
      </c>
      <c r="S22" s="28">
        <v>1.2076292045084756</v>
      </c>
      <c r="T22" s="28">
        <f t="shared" si="6"/>
        <v>65.361015162657651</v>
      </c>
      <c r="U22" s="10">
        <f t="shared" si="3"/>
        <v>1.8476292045084755</v>
      </c>
    </row>
    <row r="23" spans="1:21" ht="30" x14ac:dyDescent="0.25">
      <c r="A23" s="14" t="s">
        <v>315</v>
      </c>
      <c r="B23" s="12" t="s">
        <v>140</v>
      </c>
      <c r="C23" s="12">
        <v>6560</v>
      </c>
      <c r="D23" s="12" t="s">
        <v>271</v>
      </c>
      <c r="E23" s="13"/>
      <c r="F23" s="16">
        <v>0.66</v>
      </c>
      <c r="G23" s="17">
        <v>0</v>
      </c>
      <c r="H23" s="18">
        <f t="shared" si="0"/>
        <v>0.33</v>
      </c>
      <c r="I23" s="19">
        <v>0.75</v>
      </c>
      <c r="J23" s="17">
        <v>0.25</v>
      </c>
      <c r="K23" s="18">
        <f t="shared" si="1"/>
        <v>0.1875</v>
      </c>
      <c r="L23" s="28">
        <f t="shared" si="2"/>
        <v>0.25875000000000004</v>
      </c>
      <c r="M23" s="28">
        <f t="shared" si="7"/>
        <v>14.0315344264371</v>
      </c>
      <c r="N23" s="28">
        <v>0.33</v>
      </c>
      <c r="O23" s="28">
        <f t="shared" si="5"/>
        <v>17.895290282992242</v>
      </c>
      <c r="P23" s="28">
        <f>VLOOKUP(C23,[1]SED!$B$4:$AO$55,36,FALSE)</f>
        <v>5.3106147285209068E-3</v>
      </c>
      <c r="Q23" s="28">
        <f>VLOOKUP(C23,[1]SED!$B$4:$AO$55,37,FALSE)</f>
        <v>0</v>
      </c>
      <c r="R23" s="28">
        <f>VLOOKUP(C23,[1]SED!$B$4:$AO$55,38,FALSE)</f>
        <v>1.25</v>
      </c>
      <c r="S23" s="28">
        <v>1.2553106147285209</v>
      </c>
      <c r="T23" s="28">
        <f t="shared" si="6"/>
        <v>68.07317529057066</v>
      </c>
      <c r="U23" s="10">
        <f t="shared" si="3"/>
        <v>1.844060614728521</v>
      </c>
    </row>
    <row r="24" spans="1:21" ht="45" x14ac:dyDescent="0.25">
      <c r="A24" s="47"/>
      <c r="B24" s="12" t="s">
        <v>29</v>
      </c>
      <c r="C24" s="12">
        <v>1951</v>
      </c>
      <c r="D24" s="12" t="s">
        <v>172</v>
      </c>
      <c r="E24" s="13" t="s">
        <v>25</v>
      </c>
      <c r="F24" s="16">
        <v>1</v>
      </c>
      <c r="G24" s="17">
        <v>0.66500000000000004</v>
      </c>
      <c r="H24" s="18">
        <f t="shared" si="0"/>
        <v>0.83250000000000002</v>
      </c>
      <c r="I24" s="19">
        <v>1</v>
      </c>
      <c r="J24" s="17">
        <v>0.5</v>
      </c>
      <c r="K24" s="18">
        <f t="shared" si="1"/>
        <v>0.5</v>
      </c>
      <c r="L24" s="28">
        <f t="shared" si="2"/>
        <v>0.66625000000000001</v>
      </c>
      <c r="M24" s="28">
        <f t="shared" si="7"/>
        <v>36.452386989022976</v>
      </c>
      <c r="N24" s="28">
        <v>0.66</v>
      </c>
      <c r="O24" s="28">
        <f t="shared" si="5"/>
        <v>36.11043213921976</v>
      </c>
      <c r="P24" s="28">
        <f>VLOOKUP(C24,[1]SED!$B$4:$AO$55,36,FALSE)</f>
        <v>1.4766731548471604E-3</v>
      </c>
      <c r="Q24" s="28">
        <f>VLOOKUP(C24,[1]SED!$B$4:$AO$55,37,FALSE)</f>
        <v>0</v>
      </c>
      <c r="R24" s="28">
        <f>VLOOKUP(C24,[1]SED!$B$4:$AO$55,38,FALSE)</f>
        <v>0.5</v>
      </c>
      <c r="S24" s="28">
        <v>0.50147667315484712</v>
      </c>
      <c r="T24" s="28">
        <f t="shared" si="6"/>
        <v>27.437180871757263</v>
      </c>
      <c r="U24" s="10">
        <f t="shared" si="3"/>
        <v>1.8277266731548472</v>
      </c>
    </row>
    <row r="25" spans="1:21" x14ac:dyDescent="0.25">
      <c r="A25" s="14" t="s">
        <v>102</v>
      </c>
      <c r="B25" s="12" t="s">
        <v>132</v>
      </c>
      <c r="C25" s="12">
        <v>1235</v>
      </c>
      <c r="D25" s="12" t="s">
        <v>263</v>
      </c>
      <c r="E25" s="13"/>
      <c r="F25" s="16">
        <v>0.66</v>
      </c>
      <c r="G25" s="17">
        <v>0</v>
      </c>
      <c r="H25" s="18">
        <f t="shared" si="0"/>
        <v>0.33</v>
      </c>
      <c r="I25" s="19">
        <v>0.5</v>
      </c>
      <c r="J25" s="17">
        <v>0</v>
      </c>
      <c r="K25" s="18">
        <f t="shared" si="1"/>
        <v>0</v>
      </c>
      <c r="L25" s="28">
        <f t="shared" si="2"/>
        <v>0.16500000000000001</v>
      </c>
      <c r="M25" s="28">
        <f t="shared" si="7"/>
        <v>9.6153561686224869</v>
      </c>
      <c r="N25" s="28">
        <v>0.33</v>
      </c>
      <c r="O25" s="28">
        <f t="shared" si="5"/>
        <v>19.230712337244974</v>
      </c>
      <c r="P25" s="28">
        <f>VLOOKUP(C25,[1]SED!$B$4:$AO$55,36,FALSE)</f>
        <v>3.5240778237520904E-3</v>
      </c>
      <c r="Q25" s="28">
        <f>VLOOKUP(C25,[1]SED!$B$4:$AO$55,37,FALSE)</f>
        <v>5.0814332247557006E-2</v>
      </c>
      <c r="R25" s="28">
        <f>VLOOKUP(C25,[1]SED!$B$4:$AO$55,38,FALSE)</f>
        <v>1.1666666666666667</v>
      </c>
      <c r="S25" s="28">
        <v>1.2210050767379759</v>
      </c>
      <c r="T25" s="28">
        <f t="shared" si="6"/>
        <v>71.153931494132536</v>
      </c>
      <c r="U25" s="10">
        <f t="shared" si="3"/>
        <v>1.716005076737976</v>
      </c>
    </row>
    <row r="26" spans="1:21" x14ac:dyDescent="0.25">
      <c r="A26" s="14" t="s">
        <v>315</v>
      </c>
      <c r="B26" s="12" t="s">
        <v>110</v>
      </c>
      <c r="C26" s="12">
        <v>1955</v>
      </c>
      <c r="D26" s="12" t="s">
        <v>242</v>
      </c>
      <c r="E26" s="13"/>
      <c r="F26" s="16">
        <v>0.66</v>
      </c>
      <c r="G26" s="17">
        <v>0.16500000000000001</v>
      </c>
      <c r="H26" s="18">
        <f t="shared" si="0"/>
        <v>0.41250000000000003</v>
      </c>
      <c r="I26" s="19">
        <v>0.5</v>
      </c>
      <c r="J26" s="17">
        <v>0</v>
      </c>
      <c r="K26" s="18">
        <f t="shared" si="1"/>
        <v>0</v>
      </c>
      <c r="L26" s="28">
        <f t="shared" si="2"/>
        <v>0.20625000000000002</v>
      </c>
      <c r="M26" s="28">
        <f t="shared" si="7"/>
        <v>12.029660162806865</v>
      </c>
      <c r="N26" s="28">
        <v>0.33</v>
      </c>
      <c r="O26" s="28">
        <f t="shared" si="5"/>
        <v>19.247456260490981</v>
      </c>
      <c r="P26" s="28">
        <f>VLOOKUP(C26,[1]SED!$B$4:$AO$55,36,FALSE)</f>
        <v>1.1595607235142118E-2</v>
      </c>
      <c r="Q26" s="28">
        <f>VLOOKUP(C26,[1]SED!$B$4:$AO$55,37,FALSE)</f>
        <v>0</v>
      </c>
      <c r="R26" s="28">
        <f>VLOOKUP(C26,[1]SED!$B$4:$AO$55,38,FALSE)</f>
        <v>1.1666666666666667</v>
      </c>
      <c r="S26" s="28">
        <v>1.1782622739018089</v>
      </c>
      <c r="T26" s="28">
        <f t="shared" si="6"/>
        <v>68.722883576702159</v>
      </c>
      <c r="U26" s="10">
        <f t="shared" si="3"/>
        <v>1.7145122739018088</v>
      </c>
    </row>
    <row r="27" spans="1:21" ht="30" x14ac:dyDescent="0.25">
      <c r="A27" s="49"/>
      <c r="B27" s="12" t="s">
        <v>17</v>
      </c>
      <c r="C27" s="12">
        <v>1359</v>
      </c>
      <c r="D27" s="12" t="s">
        <v>162</v>
      </c>
      <c r="E27" s="13" t="s">
        <v>10</v>
      </c>
      <c r="F27" s="16">
        <v>1</v>
      </c>
      <c r="G27" s="17">
        <v>0.33</v>
      </c>
      <c r="H27" s="18">
        <f t="shared" si="0"/>
        <v>0.66500000000000004</v>
      </c>
      <c r="I27" s="19">
        <v>1</v>
      </c>
      <c r="J27" s="17">
        <v>0.25</v>
      </c>
      <c r="K27" s="18">
        <f t="shared" si="1"/>
        <v>0.25</v>
      </c>
      <c r="L27" s="28">
        <f t="shared" si="2"/>
        <v>0.45750000000000002</v>
      </c>
      <c r="M27" s="28">
        <f t="shared" si="7"/>
        <v>27.607507910773059</v>
      </c>
      <c r="N27" s="28">
        <v>0.66</v>
      </c>
      <c r="O27" s="28">
        <f t="shared" si="5"/>
        <v>39.827224527016867</v>
      </c>
      <c r="P27" s="28">
        <f>VLOOKUP(C27,[1]SED!$B$4:$AO$55,36,FALSE)</f>
        <v>3.9657906025532201E-2</v>
      </c>
      <c r="Q27" s="28">
        <f>VLOOKUP(C27,[1]SED!$B$4:$AO$55,37,FALSE)</f>
        <v>0</v>
      </c>
      <c r="R27" s="28">
        <f>VLOOKUP(C27,[1]SED!$B$4:$AO$55,38,FALSE)</f>
        <v>0.5</v>
      </c>
      <c r="S27" s="28">
        <v>0.53965790602553221</v>
      </c>
      <c r="T27" s="28">
        <f t="shared" si="6"/>
        <v>32.56526756221006</v>
      </c>
      <c r="U27" s="10">
        <f t="shared" si="3"/>
        <v>1.6571579060255324</v>
      </c>
    </row>
    <row r="28" spans="1:21" x14ac:dyDescent="0.25">
      <c r="A28" s="12" t="s">
        <v>315</v>
      </c>
      <c r="B28" s="12" t="s">
        <v>326</v>
      </c>
      <c r="C28" s="12">
        <v>1453</v>
      </c>
      <c r="D28" s="12" t="s">
        <v>327</v>
      </c>
      <c r="E28" s="13"/>
      <c r="F28" s="16">
        <v>0.66</v>
      </c>
      <c r="G28" s="17">
        <v>1</v>
      </c>
      <c r="H28" s="18">
        <f t="shared" si="0"/>
        <v>0.83000000000000007</v>
      </c>
      <c r="I28" s="19">
        <v>0.5</v>
      </c>
      <c r="J28" s="17">
        <v>0.5</v>
      </c>
      <c r="K28" s="18">
        <f t="shared" si="1"/>
        <v>0.25</v>
      </c>
      <c r="L28" s="28">
        <f t="shared" si="2"/>
        <v>0.54</v>
      </c>
      <c r="M28" s="28">
        <f t="shared" si="7"/>
        <v>33.677243844794972</v>
      </c>
      <c r="N28" s="28">
        <v>0.66</v>
      </c>
      <c r="O28" s="28">
        <f t="shared" si="5"/>
        <v>41.161075810304965</v>
      </c>
      <c r="P28" s="28">
        <f>VLOOKUP(C28,[1]SED!$B$4:$AO$55,36,FALSE)</f>
        <v>0.31937028690300773</v>
      </c>
      <c r="Q28" s="28">
        <f>VLOOKUP(C28,[1]SED!$B$4:$AO$55,37,FALSE)</f>
        <v>7.5301204819277112E-4</v>
      </c>
      <c r="R28" s="28">
        <f>VLOOKUP(C28,[1]SED!$B$4:$AO$55,38,FALSE)</f>
        <v>8.3333333333333329E-2</v>
      </c>
      <c r="S28" s="28">
        <v>0.40345663228453382</v>
      </c>
      <c r="T28" s="28">
        <f t="shared" si="6"/>
        <v>25.161680344900049</v>
      </c>
      <c r="U28" s="10">
        <f t="shared" si="3"/>
        <v>1.6034566322845341</v>
      </c>
    </row>
    <row r="29" spans="1:21" x14ac:dyDescent="0.25">
      <c r="A29" s="12" t="s">
        <v>102</v>
      </c>
      <c r="B29" s="12" t="s">
        <v>124</v>
      </c>
      <c r="C29" s="12">
        <v>1387</v>
      </c>
      <c r="D29" s="12" t="s">
        <v>256</v>
      </c>
      <c r="E29" s="13"/>
      <c r="F29" s="16">
        <v>0.33</v>
      </c>
      <c r="G29" s="17">
        <v>0.19800000000000001</v>
      </c>
      <c r="H29" s="18">
        <f t="shared" si="0"/>
        <v>0.26400000000000001</v>
      </c>
      <c r="I29" s="19">
        <v>0.5</v>
      </c>
      <c r="J29" s="17">
        <v>0.25</v>
      </c>
      <c r="K29" s="18">
        <f t="shared" si="1"/>
        <v>0.125</v>
      </c>
      <c r="L29" s="28">
        <f t="shared" si="2"/>
        <v>0.19450000000000001</v>
      </c>
      <c r="M29" s="28">
        <f t="shared" si="7"/>
        <v>12.398592985820029</v>
      </c>
      <c r="N29" s="28">
        <v>0.33</v>
      </c>
      <c r="O29" s="28">
        <f t="shared" si="5"/>
        <v>21.036173189309046</v>
      </c>
      <c r="P29" s="28">
        <f>VLOOKUP(C29,[1]SED!$B$4:$AO$55,36,FALSE)</f>
        <v>0.79320389384420364</v>
      </c>
      <c r="Q29" s="28">
        <f>VLOOKUP(C29,[1]SED!$B$4:$AO$55,37,FALSE)</f>
        <v>1.0224948875255625E-3</v>
      </c>
      <c r="R29" s="28">
        <f>VLOOKUP(C29,[1]SED!$B$4:$AO$55,38,FALSE)</f>
        <v>0.25</v>
      </c>
      <c r="S29" s="28">
        <v>1.0442263887317291</v>
      </c>
      <c r="T29" s="28">
        <f t="shared" si="6"/>
        <v>66.56523382487093</v>
      </c>
      <c r="U29" s="10">
        <f t="shared" si="3"/>
        <v>1.5687263887317291</v>
      </c>
    </row>
    <row r="30" spans="1:21" x14ac:dyDescent="0.25">
      <c r="A30" s="12" t="s">
        <v>102</v>
      </c>
      <c r="B30" s="12" t="s">
        <v>119</v>
      </c>
      <c r="C30" s="12">
        <v>1199</v>
      </c>
      <c r="D30" s="12" t="s">
        <v>251</v>
      </c>
      <c r="E30" s="13"/>
      <c r="F30" s="16">
        <v>0.66</v>
      </c>
      <c r="G30" s="17">
        <v>0</v>
      </c>
      <c r="H30" s="18">
        <f t="shared" si="0"/>
        <v>0.33</v>
      </c>
      <c r="I30" s="19">
        <v>1</v>
      </c>
      <c r="J30" s="17">
        <v>0</v>
      </c>
      <c r="K30" s="18">
        <f t="shared" si="1"/>
        <v>0</v>
      </c>
      <c r="L30" s="28">
        <f t="shared" si="2"/>
        <v>0.16500000000000001</v>
      </c>
      <c r="M30" s="28">
        <f t="shared" si="7"/>
        <v>10.724400971170787</v>
      </c>
      <c r="N30" s="28">
        <v>0</v>
      </c>
      <c r="O30" s="28">
        <f t="shared" si="5"/>
        <v>0</v>
      </c>
      <c r="P30" s="28">
        <f>VLOOKUP(C30,[1]SED!$B$4:$AO$55,36,FALSE)</f>
        <v>0.12164993852190328</v>
      </c>
      <c r="Q30" s="28">
        <f>VLOOKUP(C30,[1]SED!$B$4:$AO$55,37,FALSE)</f>
        <v>1.8975332068311196E-3</v>
      </c>
      <c r="R30" s="28">
        <f>VLOOKUP(C30,[1]SED!$B$4:$AO$55,38,FALSE)</f>
        <v>1.25</v>
      </c>
      <c r="S30" s="28">
        <v>1.3735474717287344</v>
      </c>
      <c r="T30" s="28">
        <f t="shared" si="6"/>
        <v>89.275599028829205</v>
      </c>
      <c r="U30" s="10">
        <f t="shared" si="3"/>
        <v>1.5385474717287344</v>
      </c>
    </row>
    <row r="31" spans="1:21" ht="30" x14ac:dyDescent="0.25">
      <c r="A31" s="49"/>
      <c r="B31" s="12" t="s">
        <v>22</v>
      </c>
      <c r="C31" s="12">
        <v>1113</v>
      </c>
      <c r="D31" s="12" t="s">
        <v>166</v>
      </c>
      <c r="E31" s="13" t="s">
        <v>10</v>
      </c>
      <c r="F31" s="16">
        <v>0.66</v>
      </c>
      <c r="G31" s="17">
        <v>1</v>
      </c>
      <c r="H31" s="18">
        <f t="shared" si="0"/>
        <v>0.83000000000000007</v>
      </c>
      <c r="I31" s="19">
        <v>1</v>
      </c>
      <c r="J31" s="17">
        <v>0.25</v>
      </c>
      <c r="K31" s="18">
        <f t="shared" si="1"/>
        <v>0.25</v>
      </c>
      <c r="L31" s="28">
        <f t="shared" si="2"/>
        <v>0.54</v>
      </c>
      <c r="M31" s="28">
        <f t="shared" si="7"/>
        <v>35.217391304347821</v>
      </c>
      <c r="N31" s="28">
        <v>0.66</v>
      </c>
      <c r="O31" s="28">
        <f t="shared" si="5"/>
        <v>43.043478260869563</v>
      </c>
      <c r="P31" s="28">
        <f>VLOOKUP(C31,[1]SED!$B$4:$AO$55,36,FALSE)</f>
        <v>0</v>
      </c>
      <c r="Q31" s="28">
        <f>VLOOKUP(C31,[1]SED!$B$4:$AO$55,37,FALSE)</f>
        <v>0</v>
      </c>
      <c r="R31" s="28">
        <f>VLOOKUP(C31,[1]SED!$B$4:$AO$55,38,FALSE)</f>
        <v>0.33333333333333331</v>
      </c>
      <c r="S31" s="28">
        <v>0.33333333333333331</v>
      </c>
      <c r="T31" s="28">
        <f t="shared" si="6"/>
        <v>21.739130434782606</v>
      </c>
      <c r="U31" s="10">
        <f t="shared" si="3"/>
        <v>1.5333333333333334</v>
      </c>
    </row>
    <row r="32" spans="1:21" x14ac:dyDescent="0.25">
      <c r="A32" s="49"/>
      <c r="B32" s="12" t="s">
        <v>31</v>
      </c>
      <c r="C32" s="12">
        <v>1780</v>
      </c>
      <c r="D32" s="12" t="s">
        <v>174</v>
      </c>
      <c r="E32" s="13"/>
      <c r="F32" s="16">
        <v>1</v>
      </c>
      <c r="G32" s="17">
        <v>0.83000000000000007</v>
      </c>
      <c r="H32" s="18">
        <f t="shared" si="0"/>
        <v>0.91500000000000004</v>
      </c>
      <c r="I32" s="19">
        <v>0.75</v>
      </c>
      <c r="J32" s="17">
        <v>0.5</v>
      </c>
      <c r="K32" s="18">
        <f t="shared" si="1"/>
        <v>0.375</v>
      </c>
      <c r="L32" s="28">
        <f t="shared" si="2"/>
        <v>0.64500000000000002</v>
      </c>
      <c r="M32" s="28">
        <f t="shared" si="7"/>
        <v>42.829638100796963</v>
      </c>
      <c r="N32" s="28">
        <v>0.33</v>
      </c>
      <c r="O32" s="28">
        <f t="shared" si="5"/>
        <v>21.912838098082165</v>
      </c>
      <c r="P32" s="28">
        <f>VLOOKUP(C32,[1]SED!$B$4:$AO$55,36,FALSE)</f>
        <v>2.3454758546440715E-2</v>
      </c>
      <c r="Q32" s="28">
        <f>VLOOKUP(C32,[1]SED!$B$4:$AO$55,37,FALSE)</f>
        <v>0.25751173708920189</v>
      </c>
      <c r="R32" s="28">
        <f>VLOOKUP(C32,[1]SED!$B$4:$AO$55,38,FALSE)</f>
        <v>0.25</v>
      </c>
      <c r="S32" s="28">
        <v>0.53096649563564258</v>
      </c>
      <c r="T32" s="28">
        <f t="shared" si="6"/>
        <v>35.257523801120868</v>
      </c>
      <c r="U32" s="10">
        <f t="shared" si="3"/>
        <v>1.5059664956356427</v>
      </c>
    </row>
    <row r="33" spans="1:21" ht="30" x14ac:dyDescent="0.25">
      <c r="A33" s="12" t="s">
        <v>102</v>
      </c>
      <c r="B33" s="12" t="s">
        <v>149</v>
      </c>
      <c r="C33" s="12">
        <v>7128</v>
      </c>
      <c r="D33" s="12" t="s">
        <v>278</v>
      </c>
      <c r="E33" s="13"/>
      <c r="F33" s="16">
        <v>0.66</v>
      </c>
      <c r="G33" s="17">
        <v>0</v>
      </c>
      <c r="H33" s="18">
        <f t="shared" si="0"/>
        <v>0.33</v>
      </c>
      <c r="I33" s="19">
        <v>0.25</v>
      </c>
      <c r="J33" s="17">
        <v>0.5</v>
      </c>
      <c r="K33" s="18">
        <f t="shared" si="1"/>
        <v>0.125</v>
      </c>
      <c r="L33" s="28">
        <f t="shared" si="2"/>
        <v>0.22750000000000001</v>
      </c>
      <c r="M33" s="28">
        <f t="shared" si="7"/>
        <v>15.291208104203765</v>
      </c>
      <c r="N33" s="28">
        <v>0</v>
      </c>
      <c r="O33" s="28">
        <f t="shared" si="5"/>
        <v>0</v>
      </c>
      <c r="P33" s="28">
        <f>VLOOKUP(C33,[1]SED!$B$4:$AO$55,36,FALSE)</f>
        <v>9.3616368196727057E-2</v>
      </c>
      <c r="Q33" s="28">
        <f>VLOOKUP(C33,[1]SED!$B$4:$AO$55,37,FALSE)</f>
        <v>0</v>
      </c>
      <c r="R33" s="28">
        <f>VLOOKUP(C33,[1]SED!$B$4:$AO$55,38,FALSE)</f>
        <v>1.1666666666666667</v>
      </c>
      <c r="S33" s="28">
        <v>1.2602830348633938</v>
      </c>
      <c r="T33" s="28">
        <f t="shared" si="6"/>
        <v>84.708791895796239</v>
      </c>
      <c r="U33" s="10">
        <f t="shared" si="3"/>
        <v>1.4877830348633938</v>
      </c>
    </row>
    <row r="34" spans="1:21" x14ac:dyDescent="0.25">
      <c r="A34" s="12" t="s">
        <v>315</v>
      </c>
      <c r="B34" s="12" t="s">
        <v>32</v>
      </c>
      <c r="C34" s="12">
        <v>1584</v>
      </c>
      <c r="D34" s="12" t="s">
        <v>328</v>
      </c>
      <c r="E34" s="13"/>
      <c r="F34" s="16">
        <v>1</v>
      </c>
      <c r="G34" s="17">
        <v>0.33</v>
      </c>
      <c r="H34" s="18">
        <f t="shared" si="0"/>
        <v>0.66500000000000004</v>
      </c>
      <c r="I34" s="19">
        <v>0.25</v>
      </c>
      <c r="J34" s="17">
        <v>0.5</v>
      </c>
      <c r="K34" s="18">
        <f t="shared" si="1"/>
        <v>0.125</v>
      </c>
      <c r="L34" s="28">
        <f t="shared" si="2"/>
        <v>0.39500000000000002</v>
      </c>
      <c r="M34" s="28">
        <f t="shared" si="7"/>
        <v>26.943957769020972</v>
      </c>
      <c r="N34" s="28">
        <v>0.66</v>
      </c>
      <c r="O34" s="28">
        <f t="shared" si="5"/>
        <v>45.020283867224919</v>
      </c>
      <c r="P34" s="28">
        <f>VLOOKUP(C34,[1]SED!$B$4:$AO$55,36,FALSE)</f>
        <v>7.729373949388943E-2</v>
      </c>
      <c r="Q34" s="28">
        <f>VLOOKUP(C34,[1]SED!$B$4:$AO$55,37,FALSE)</f>
        <v>3.7878787878787879E-4</v>
      </c>
      <c r="R34" s="28">
        <f>VLOOKUP(C34,[1]SED!$B$4:$AO$55,38,FALSE)</f>
        <v>0.33333333333333331</v>
      </c>
      <c r="S34" s="28">
        <v>0.41100586070601064</v>
      </c>
      <c r="T34" s="28">
        <f t="shared" si="6"/>
        <v>28.035758363754091</v>
      </c>
      <c r="U34" s="10">
        <f t="shared" si="3"/>
        <v>1.4660058607060109</v>
      </c>
    </row>
    <row r="35" spans="1:21" x14ac:dyDescent="0.25">
      <c r="A35" s="12" t="s">
        <v>102</v>
      </c>
      <c r="B35" s="12" t="s">
        <v>329</v>
      </c>
      <c r="C35" s="12">
        <v>1618</v>
      </c>
      <c r="D35" s="12" t="s">
        <v>330</v>
      </c>
      <c r="E35" s="13"/>
      <c r="F35" s="16">
        <v>0.66</v>
      </c>
      <c r="G35" s="17">
        <v>1</v>
      </c>
      <c r="H35" s="18">
        <f t="shared" si="0"/>
        <v>0.83000000000000007</v>
      </c>
      <c r="I35" s="19">
        <v>0.5</v>
      </c>
      <c r="J35" s="17">
        <v>0.5</v>
      </c>
      <c r="K35" s="18">
        <f t="shared" si="1"/>
        <v>0.25</v>
      </c>
      <c r="L35" s="28">
        <f t="shared" si="2"/>
        <v>0.54</v>
      </c>
      <c r="M35" s="28">
        <f t="shared" si="7"/>
        <v>38.700719547290142</v>
      </c>
      <c r="N35" s="28">
        <v>0.66</v>
      </c>
      <c r="O35" s="28">
        <f t="shared" si="5"/>
        <v>47.300879446687951</v>
      </c>
      <c r="P35" s="28">
        <f>VLOOKUP(C35,[1]SED!$B$4:$AO$55,36,FALSE)</f>
        <v>0.11082315323764637</v>
      </c>
      <c r="Q35" s="28">
        <f>VLOOKUP(C35,[1]SED!$B$4:$AO$55,37,FALSE)</f>
        <v>1.1664074650077762E-3</v>
      </c>
      <c r="R35" s="28">
        <f>VLOOKUP(C35,[1]SED!$B$4:$AO$55,38,FALSE)</f>
        <v>8.3333333333333329E-2</v>
      </c>
      <c r="S35" s="28">
        <v>0.19532289403598746</v>
      </c>
      <c r="T35" s="28">
        <f t="shared" si="6"/>
        <v>13.998401006021892</v>
      </c>
      <c r="U35" s="10">
        <f t="shared" si="3"/>
        <v>1.3953228940359876</v>
      </c>
    </row>
    <row r="36" spans="1:21" x14ac:dyDescent="0.25">
      <c r="A36" s="12" t="s">
        <v>315</v>
      </c>
      <c r="B36" s="12" t="s">
        <v>120</v>
      </c>
      <c r="C36" s="12">
        <v>1652</v>
      </c>
      <c r="D36" s="12" t="s">
        <v>252</v>
      </c>
      <c r="E36" s="13"/>
      <c r="F36" s="16">
        <v>0.66</v>
      </c>
      <c r="G36" s="17">
        <v>0.5</v>
      </c>
      <c r="H36" s="18">
        <f t="shared" si="0"/>
        <v>0.58000000000000007</v>
      </c>
      <c r="I36" s="19">
        <v>0</v>
      </c>
      <c r="J36" s="17">
        <v>0</v>
      </c>
      <c r="K36" s="18">
        <f t="shared" si="1"/>
        <v>0</v>
      </c>
      <c r="L36" s="28">
        <f t="shared" si="2"/>
        <v>0.29000000000000004</v>
      </c>
      <c r="M36" s="28">
        <f t="shared" ref="M36:M50" si="8">L36*100/$U36</f>
        <v>21.142557646934147</v>
      </c>
      <c r="N36" s="28">
        <v>0.33</v>
      </c>
      <c r="O36" s="28">
        <f t="shared" si="5"/>
        <v>24.058772494787128</v>
      </c>
      <c r="P36" s="28">
        <f>VLOOKUP(C36,[1]SED!$B$4:$AO$55,36,FALSE)</f>
        <v>1.6410513940469796E-3</v>
      </c>
      <c r="Q36" s="28">
        <f>VLOOKUP(C36,[1]SED!$B$4:$AO$55,37,FALSE)</f>
        <v>0</v>
      </c>
      <c r="R36" s="28">
        <f>VLOOKUP(C36,[1]SED!$B$4:$AO$55,38,FALSE)</f>
        <v>0.75</v>
      </c>
      <c r="S36" s="28">
        <v>0.75164105139404702</v>
      </c>
      <c r="T36" s="28">
        <f t="shared" si="6"/>
        <v>54.798669858278714</v>
      </c>
      <c r="U36" s="10">
        <f t="shared" si="3"/>
        <v>1.3716410513940471</v>
      </c>
    </row>
    <row r="37" spans="1:21" x14ac:dyDescent="0.25">
      <c r="A37" s="12" t="s">
        <v>315</v>
      </c>
      <c r="B37" s="12" t="s">
        <v>131</v>
      </c>
      <c r="C37" s="12">
        <v>1888</v>
      </c>
      <c r="D37" s="12" t="s">
        <v>262</v>
      </c>
      <c r="E37" s="13"/>
      <c r="F37" s="16">
        <v>0.66</v>
      </c>
      <c r="G37" s="17">
        <v>0.5</v>
      </c>
      <c r="H37" s="18">
        <f t="shared" si="0"/>
        <v>0.58000000000000007</v>
      </c>
      <c r="I37" s="19">
        <v>1</v>
      </c>
      <c r="J37" s="17">
        <v>0</v>
      </c>
      <c r="K37" s="18">
        <f t="shared" si="1"/>
        <v>0</v>
      </c>
      <c r="L37" s="28">
        <f t="shared" si="2"/>
        <v>0.29000000000000004</v>
      </c>
      <c r="M37" s="28">
        <f t="shared" si="8"/>
        <v>22.031905834395857</v>
      </c>
      <c r="N37" s="28">
        <v>0</v>
      </c>
      <c r="O37" s="28">
        <f t="shared" si="5"/>
        <v>0</v>
      </c>
      <c r="P37" s="28">
        <f>VLOOKUP(C37,[1]SED!$B$4:$AO$55,36,FALSE)</f>
        <v>2.6027173194312005E-2</v>
      </c>
      <c r="Q37" s="28">
        <f>VLOOKUP(C37,[1]SED!$B$4:$AO$55,37,FALSE)</f>
        <v>2.4570024570024569E-4</v>
      </c>
      <c r="R37" s="28">
        <f>VLOOKUP(C37,[1]SED!$B$4:$AO$55,38,FALSE)</f>
        <v>1</v>
      </c>
      <c r="S37" s="28">
        <v>1.0262728734400122</v>
      </c>
      <c r="T37" s="28">
        <f t="shared" si="6"/>
        <v>77.968094165604143</v>
      </c>
      <c r="U37" s="10">
        <f t="shared" si="3"/>
        <v>1.3162728734400122</v>
      </c>
    </row>
    <row r="38" spans="1:21" x14ac:dyDescent="0.25">
      <c r="A38" s="12" t="s">
        <v>290</v>
      </c>
      <c r="B38" s="12" t="s">
        <v>137</v>
      </c>
      <c r="C38" s="12">
        <v>1135</v>
      </c>
      <c r="D38" s="12" t="s">
        <v>268</v>
      </c>
      <c r="E38" s="13"/>
      <c r="F38" s="16">
        <v>1</v>
      </c>
      <c r="G38" s="17">
        <v>0.11</v>
      </c>
      <c r="H38" s="18">
        <f t="shared" si="0"/>
        <v>0.55500000000000005</v>
      </c>
      <c r="I38" s="19">
        <v>0.5</v>
      </c>
      <c r="J38" s="17">
        <v>1</v>
      </c>
      <c r="K38" s="18">
        <f t="shared" si="1"/>
        <v>0.5</v>
      </c>
      <c r="L38" s="28">
        <f t="shared" si="2"/>
        <v>0.52750000000000008</v>
      </c>
      <c r="M38" s="28">
        <f t="shared" si="8"/>
        <v>41.238858173518331</v>
      </c>
      <c r="N38" s="28">
        <v>0.33</v>
      </c>
      <c r="O38" s="28">
        <f t="shared" si="5"/>
        <v>25.798716961632316</v>
      </c>
      <c r="P38" s="28">
        <f>VLOOKUP(C38,[1]SED!$B$4:$AO$55,36,FALSE)</f>
        <v>4.9667122946739674E-3</v>
      </c>
      <c r="Q38" s="28">
        <f>VLOOKUP(C38,[1]SED!$B$4:$AO$55,37,FALSE)</f>
        <v>0</v>
      </c>
      <c r="R38" s="28">
        <f>VLOOKUP(C38,[1]SED!$B$4:$AO$55,38,FALSE)</f>
        <v>0.41666666666666669</v>
      </c>
      <c r="S38" s="28">
        <v>0.42163337896134068</v>
      </c>
      <c r="T38" s="28">
        <f t="shared" si="6"/>
        <v>32.962424864849346</v>
      </c>
      <c r="U38" s="10">
        <f t="shared" si="3"/>
        <v>1.2791333789613408</v>
      </c>
    </row>
    <row r="39" spans="1:21" ht="30" x14ac:dyDescent="0.25">
      <c r="A39" s="49"/>
      <c r="B39" s="12" t="s">
        <v>11</v>
      </c>
      <c r="C39" s="12">
        <v>1670</v>
      </c>
      <c r="D39" s="12" t="s">
        <v>156</v>
      </c>
      <c r="E39" s="13" t="s">
        <v>10</v>
      </c>
      <c r="F39" s="16">
        <v>0.33</v>
      </c>
      <c r="G39" s="17">
        <v>0.33333333333333331</v>
      </c>
      <c r="H39" s="18">
        <f t="shared" si="0"/>
        <v>0.33166666666666667</v>
      </c>
      <c r="I39" s="19">
        <v>1</v>
      </c>
      <c r="J39" s="17">
        <v>0.5</v>
      </c>
      <c r="K39" s="18">
        <f t="shared" si="1"/>
        <v>0.5</v>
      </c>
      <c r="L39" s="28">
        <f t="shared" si="2"/>
        <v>0.41583333333333333</v>
      </c>
      <c r="M39" s="28">
        <f t="shared" si="8"/>
        <v>34.185771151239862</v>
      </c>
      <c r="N39" s="28">
        <v>0</v>
      </c>
      <c r="O39" s="28">
        <f t="shared" si="5"/>
        <v>0</v>
      </c>
      <c r="P39" s="28">
        <f>VLOOKUP(C39,[1]SED!$B$4:$AO$55,36,FALSE)</f>
        <v>5.0559684374713282E-2</v>
      </c>
      <c r="Q39" s="28">
        <f>VLOOKUP(C39,[1]SED!$B$4:$AO$55,37,FALSE)</f>
        <v>0</v>
      </c>
      <c r="R39" s="28">
        <f>VLOOKUP(C39,[1]SED!$B$4:$AO$55,38,FALSE)</f>
        <v>0.75</v>
      </c>
      <c r="S39" s="28">
        <v>0.80055968437471325</v>
      </c>
      <c r="T39" s="28">
        <f t="shared" si="6"/>
        <v>65.814228848760138</v>
      </c>
      <c r="U39" s="10">
        <f t="shared" si="3"/>
        <v>1.2163930177080466</v>
      </c>
    </row>
    <row r="40" spans="1:21" x14ac:dyDescent="0.25">
      <c r="A40" s="12" t="s">
        <v>102</v>
      </c>
      <c r="B40" s="12" t="s">
        <v>331</v>
      </c>
      <c r="C40" s="12">
        <v>1631</v>
      </c>
      <c r="D40" s="12" t="s">
        <v>332</v>
      </c>
      <c r="E40" s="13"/>
      <c r="F40" s="16">
        <v>0.66</v>
      </c>
      <c r="G40" s="17">
        <v>1</v>
      </c>
      <c r="H40" s="18">
        <f t="shared" si="0"/>
        <v>0.83000000000000007</v>
      </c>
      <c r="I40" s="19">
        <v>1</v>
      </c>
      <c r="J40" s="17">
        <v>0</v>
      </c>
      <c r="K40" s="18">
        <f t="shared" si="1"/>
        <v>0</v>
      </c>
      <c r="L40" s="28">
        <f t="shared" si="2"/>
        <v>0.41500000000000004</v>
      </c>
      <c r="M40" s="28">
        <f t="shared" si="8"/>
        <v>34.120837670360963</v>
      </c>
      <c r="N40" s="28">
        <v>0</v>
      </c>
      <c r="O40" s="28">
        <f t="shared" si="5"/>
        <v>0</v>
      </c>
      <c r="P40" s="28">
        <f>VLOOKUP(C40,[1]SED!$B$4:$AO$55,36,FALSE)</f>
        <v>8.862050427355029E-4</v>
      </c>
      <c r="Q40" s="28">
        <f>VLOOKUP(C40,[1]SED!$B$4:$AO$55,37,FALSE)</f>
        <v>5.0379362670713204E-2</v>
      </c>
      <c r="R40" s="28">
        <f>VLOOKUP(C40,[1]SED!$B$4:$AO$55,38,FALSE)</f>
        <v>0.75</v>
      </c>
      <c r="S40" s="28">
        <v>0.8012655677134487</v>
      </c>
      <c r="T40" s="28">
        <f t="shared" si="6"/>
        <v>65.879162329639044</v>
      </c>
      <c r="U40" s="10">
        <f t="shared" si="3"/>
        <v>1.2162655677134486</v>
      </c>
    </row>
    <row r="41" spans="1:21" ht="30" x14ac:dyDescent="0.25">
      <c r="A41" s="12" t="s">
        <v>102</v>
      </c>
      <c r="B41" s="12" t="s">
        <v>138</v>
      </c>
      <c r="C41" s="12">
        <v>1289</v>
      </c>
      <c r="D41" s="12" t="s">
        <v>269</v>
      </c>
      <c r="E41" s="13" t="s">
        <v>10</v>
      </c>
      <c r="F41" s="16">
        <v>0</v>
      </c>
      <c r="G41" s="17">
        <v>0</v>
      </c>
      <c r="H41" s="18">
        <f t="shared" si="0"/>
        <v>0</v>
      </c>
      <c r="I41" s="19">
        <v>1</v>
      </c>
      <c r="J41" s="17">
        <v>0</v>
      </c>
      <c r="K41" s="18">
        <f t="shared" si="1"/>
        <v>0</v>
      </c>
      <c r="L41" s="28">
        <f t="shared" si="2"/>
        <v>0</v>
      </c>
      <c r="M41" s="28">
        <f t="shared" si="8"/>
        <v>0</v>
      </c>
      <c r="N41" s="28">
        <v>0</v>
      </c>
      <c r="O41" s="28">
        <f t="shared" si="5"/>
        <v>0</v>
      </c>
      <c r="P41" s="28">
        <f>VLOOKUP(C41,[1]SED!$B$4:$AO$55,36,FALSE)</f>
        <v>1.6938855202061953E-2</v>
      </c>
      <c r="Q41" s="28">
        <f>VLOOKUP(C41,[1]SED!$B$4:$AO$55,37,FALSE)</f>
        <v>0</v>
      </c>
      <c r="R41" s="28">
        <f>VLOOKUP(C41,[1]SED!$B$4:$AO$55,38,FALSE)</f>
        <v>1.1666666666666667</v>
      </c>
      <c r="S41" s="28">
        <v>1.1836055218687287</v>
      </c>
      <c r="T41" s="28">
        <f t="shared" si="6"/>
        <v>100</v>
      </c>
      <c r="U41" s="10">
        <f t="shared" si="3"/>
        <v>1.1836055218687287</v>
      </c>
    </row>
    <row r="42" spans="1:21" ht="30" x14ac:dyDescent="0.25">
      <c r="A42" s="49"/>
      <c r="B42" s="12" t="s">
        <v>33</v>
      </c>
      <c r="C42" s="12">
        <v>1667</v>
      </c>
      <c r="D42" s="12" t="s">
        <v>175</v>
      </c>
      <c r="E42" s="13" t="s">
        <v>10</v>
      </c>
      <c r="F42" s="16">
        <v>0.33</v>
      </c>
      <c r="G42" s="17">
        <v>0</v>
      </c>
      <c r="H42" s="18">
        <f t="shared" si="0"/>
        <v>0.16500000000000001</v>
      </c>
      <c r="I42" s="19">
        <v>1</v>
      </c>
      <c r="J42" s="17">
        <v>0</v>
      </c>
      <c r="K42" s="18">
        <f t="shared" si="1"/>
        <v>0</v>
      </c>
      <c r="L42" s="28">
        <f t="shared" si="2"/>
        <v>8.2500000000000004E-2</v>
      </c>
      <c r="M42" s="28">
        <f t="shared" si="8"/>
        <v>7.0709057962520721</v>
      </c>
      <c r="N42" s="28">
        <v>0</v>
      </c>
      <c r="O42" s="28">
        <f t="shared" si="5"/>
        <v>0</v>
      </c>
      <c r="P42" s="28">
        <f>VLOOKUP(C42,[1]SED!$B$4:$AO$55,36,FALSE)</f>
        <v>0.19720763632619662</v>
      </c>
      <c r="Q42" s="28">
        <f>VLOOKUP(C42,[1]SED!$B$4:$AO$55,37,FALSE)</f>
        <v>5.371195248700817E-2</v>
      </c>
      <c r="R42" s="28">
        <f>VLOOKUP(C42,[1]SED!$B$4:$AO$55,38,FALSE)</f>
        <v>0.83333333333333337</v>
      </c>
      <c r="S42" s="28">
        <v>1.0842529221465382</v>
      </c>
      <c r="T42" s="28">
        <f t="shared" si="6"/>
        <v>92.929094203747923</v>
      </c>
      <c r="U42" s="10">
        <f t="shared" si="3"/>
        <v>1.1667529221465383</v>
      </c>
    </row>
    <row r="43" spans="1:21" ht="30" x14ac:dyDescent="0.25">
      <c r="A43" s="49"/>
      <c r="B43" s="12" t="s">
        <v>38</v>
      </c>
      <c r="C43" s="12">
        <v>1866</v>
      </c>
      <c r="D43" s="12" t="s">
        <v>180</v>
      </c>
      <c r="E43" s="13" t="s">
        <v>10</v>
      </c>
      <c r="F43" s="16">
        <v>0</v>
      </c>
      <c r="G43" s="17">
        <v>0</v>
      </c>
      <c r="H43" s="18">
        <f t="shared" si="0"/>
        <v>0</v>
      </c>
      <c r="I43" s="19">
        <v>1</v>
      </c>
      <c r="J43" s="17">
        <v>0</v>
      </c>
      <c r="K43" s="18">
        <f t="shared" si="1"/>
        <v>0</v>
      </c>
      <c r="L43" s="28">
        <f t="shared" si="2"/>
        <v>0</v>
      </c>
      <c r="M43" s="28">
        <f t="shared" si="8"/>
        <v>0</v>
      </c>
      <c r="N43" s="28">
        <v>0</v>
      </c>
      <c r="O43" s="28">
        <f t="shared" si="5"/>
        <v>0</v>
      </c>
      <c r="P43" s="28">
        <f>VLOOKUP(C43,[1]SED!$B$4:$AO$55,36,FALSE)</f>
        <v>0</v>
      </c>
      <c r="Q43" s="28">
        <f>VLOOKUP(C43,[1]SED!$B$4:$AO$55,37,FALSE)</f>
        <v>0</v>
      </c>
      <c r="R43" s="28">
        <f>VLOOKUP(C43,[1]SED!$B$4:$AO$55,38,FALSE)</f>
        <v>1.1666666666666667</v>
      </c>
      <c r="S43" s="28">
        <v>1.1666666666666667</v>
      </c>
      <c r="T43" s="28">
        <f t="shared" si="6"/>
        <v>100</v>
      </c>
      <c r="U43" s="10">
        <f t="shared" si="3"/>
        <v>1.1666666666666667</v>
      </c>
    </row>
    <row r="44" spans="1:21" x14ac:dyDescent="0.25">
      <c r="A44" s="12" t="s">
        <v>102</v>
      </c>
      <c r="B44" s="12" t="s">
        <v>333</v>
      </c>
      <c r="C44" s="12">
        <v>2010</v>
      </c>
      <c r="D44" s="12" t="s">
        <v>334</v>
      </c>
      <c r="E44" s="13"/>
      <c r="F44" s="16">
        <v>0.66</v>
      </c>
      <c r="G44" s="17">
        <v>1</v>
      </c>
      <c r="H44" s="18">
        <f t="shared" si="0"/>
        <v>0.83000000000000007</v>
      </c>
      <c r="I44" s="19">
        <v>1</v>
      </c>
      <c r="J44" s="17">
        <v>0</v>
      </c>
      <c r="K44" s="18">
        <f t="shared" si="1"/>
        <v>0</v>
      </c>
      <c r="L44" s="28">
        <f t="shared" si="2"/>
        <v>0.41500000000000004</v>
      </c>
      <c r="M44" s="28">
        <f t="shared" si="8"/>
        <v>35.590381356080066</v>
      </c>
      <c r="N44" s="28">
        <v>0</v>
      </c>
      <c r="O44" s="28">
        <f t="shared" si="5"/>
        <v>0</v>
      </c>
      <c r="P44" s="28">
        <f>VLOOKUP(C44,[1]SED!$B$4:$AO$55,36,FALSE)</f>
        <v>1.045386948638799E-3</v>
      </c>
      <c r="Q44" s="28">
        <f>VLOOKUP(C44,[1]SED!$B$4:$AO$55,37,FALSE)</f>
        <v>0</v>
      </c>
      <c r="R44" s="28">
        <f>VLOOKUP(C44,[1]SED!$B$4:$AO$55,38,FALSE)</f>
        <v>0.75</v>
      </c>
      <c r="S44" s="28">
        <v>0.75104538694863876</v>
      </c>
      <c r="T44" s="28">
        <f t="shared" si="6"/>
        <v>64.409618643919927</v>
      </c>
      <c r="U44" s="10">
        <f t="shared" si="3"/>
        <v>1.1660453869486389</v>
      </c>
    </row>
    <row r="45" spans="1:21" x14ac:dyDescent="0.25">
      <c r="A45" s="12" t="s">
        <v>315</v>
      </c>
      <c r="B45" s="12" t="s">
        <v>335</v>
      </c>
      <c r="C45" s="12">
        <v>2536</v>
      </c>
      <c r="D45" s="12" t="s">
        <v>336</v>
      </c>
      <c r="E45" s="13"/>
      <c r="F45" s="16">
        <v>0.66</v>
      </c>
      <c r="G45" s="17">
        <v>1</v>
      </c>
      <c r="H45" s="18">
        <f t="shared" si="0"/>
        <v>0.83000000000000007</v>
      </c>
      <c r="I45" s="19">
        <v>1</v>
      </c>
      <c r="J45" s="17">
        <v>0</v>
      </c>
      <c r="K45" s="18">
        <f t="shared" si="1"/>
        <v>0</v>
      </c>
      <c r="L45" s="28">
        <f t="shared" si="2"/>
        <v>0.41500000000000004</v>
      </c>
      <c r="M45" s="28">
        <f t="shared" si="8"/>
        <v>35.599428238449242</v>
      </c>
      <c r="N45" s="28">
        <v>0</v>
      </c>
      <c r="O45" s="28">
        <f t="shared" si="5"/>
        <v>0</v>
      </c>
      <c r="P45" s="28">
        <f>VLOOKUP(C45,[1]SED!$B$4:$AO$55,36,FALSE)</f>
        <v>7.4905984523192639E-4</v>
      </c>
      <c r="Q45" s="28">
        <f>VLOOKUP(C45,[1]SED!$B$4:$AO$55,37,FALSE)</f>
        <v>0</v>
      </c>
      <c r="R45" s="28">
        <f>VLOOKUP(C45,[1]SED!$B$4:$AO$55,38,FALSE)</f>
        <v>0.75</v>
      </c>
      <c r="S45" s="28">
        <v>0.75074905984523188</v>
      </c>
      <c r="T45" s="28">
        <f t="shared" si="6"/>
        <v>64.400571761550765</v>
      </c>
      <c r="U45" s="10">
        <f t="shared" si="3"/>
        <v>1.1657490598452318</v>
      </c>
    </row>
    <row r="46" spans="1:21" x14ac:dyDescent="0.25">
      <c r="A46" s="12" t="s">
        <v>102</v>
      </c>
      <c r="B46" s="12" t="s">
        <v>113</v>
      </c>
      <c r="C46" s="12">
        <v>1161</v>
      </c>
      <c r="D46" s="12" t="s">
        <v>245</v>
      </c>
      <c r="E46" s="13"/>
      <c r="F46" s="16">
        <v>0.66</v>
      </c>
      <c r="G46" s="17">
        <v>8.2500000000000004E-2</v>
      </c>
      <c r="H46" s="18">
        <f t="shared" si="0"/>
        <v>0.37125000000000002</v>
      </c>
      <c r="I46" s="19">
        <v>0</v>
      </c>
      <c r="J46" s="17">
        <v>1</v>
      </c>
      <c r="K46" s="18">
        <f t="shared" si="1"/>
        <v>0</v>
      </c>
      <c r="L46" s="28">
        <f t="shared" si="2"/>
        <v>0.18562500000000001</v>
      </c>
      <c r="M46" s="28">
        <f t="shared" si="8"/>
        <v>16.890995260663505</v>
      </c>
      <c r="N46" s="28">
        <v>0.33</v>
      </c>
      <c r="O46" s="28">
        <f t="shared" si="5"/>
        <v>30.028436018957343</v>
      </c>
      <c r="P46" s="28">
        <f>VLOOKUP(C46,[1]SED!$B$4:$AO$55,36,FALSE)</f>
        <v>0</v>
      </c>
      <c r="Q46" s="28">
        <f>VLOOKUP(C46,[1]SED!$B$4:$AO$55,37,FALSE)</f>
        <v>0</v>
      </c>
      <c r="R46" s="28">
        <f>VLOOKUP(C46,[1]SED!$B$4:$AO$55,38,FALSE)</f>
        <v>0.58333333333333337</v>
      </c>
      <c r="S46" s="28">
        <v>0.58333333333333337</v>
      </c>
      <c r="T46" s="28">
        <f t="shared" si="6"/>
        <v>53.080568720379141</v>
      </c>
      <c r="U46" s="10">
        <f t="shared" si="3"/>
        <v>1.0989583333333335</v>
      </c>
    </row>
    <row r="47" spans="1:21" ht="30" x14ac:dyDescent="0.25">
      <c r="A47" s="49"/>
      <c r="B47" s="12" t="s">
        <v>37</v>
      </c>
      <c r="C47" s="12">
        <v>1209</v>
      </c>
      <c r="D47" s="12" t="s">
        <v>179</v>
      </c>
      <c r="E47" s="13" t="s">
        <v>10</v>
      </c>
      <c r="F47" s="16">
        <v>0.66</v>
      </c>
      <c r="G47" s="17">
        <v>0</v>
      </c>
      <c r="H47" s="18">
        <f t="shared" si="0"/>
        <v>0.33</v>
      </c>
      <c r="I47" s="19">
        <v>1</v>
      </c>
      <c r="J47" s="17">
        <v>0</v>
      </c>
      <c r="K47" s="18">
        <f t="shared" si="1"/>
        <v>0</v>
      </c>
      <c r="L47" s="28">
        <f t="shared" si="2"/>
        <v>0.16500000000000001</v>
      </c>
      <c r="M47" s="28">
        <f t="shared" si="8"/>
        <v>15.254237288135595</v>
      </c>
      <c r="N47" s="28">
        <v>0</v>
      </c>
      <c r="O47" s="28">
        <f t="shared" si="5"/>
        <v>0</v>
      </c>
      <c r="P47" s="28">
        <f>VLOOKUP(C47,[1]SED!$B$4:$AO$55,36,FALSE)</f>
        <v>0</v>
      </c>
      <c r="Q47" s="28">
        <f>VLOOKUP(C47,[1]SED!$B$4:$AO$55,37,FALSE)</f>
        <v>0</v>
      </c>
      <c r="R47" s="28">
        <f>VLOOKUP(C47,[1]SED!$B$4:$AO$55,38,FALSE)</f>
        <v>0.91666666666666663</v>
      </c>
      <c r="S47" s="28">
        <v>0.91666666666666663</v>
      </c>
      <c r="T47" s="28">
        <f t="shared" si="6"/>
        <v>84.745762711864401</v>
      </c>
      <c r="U47" s="10">
        <f t="shared" si="3"/>
        <v>1.0816666666666666</v>
      </c>
    </row>
    <row r="48" spans="1:21" ht="30" x14ac:dyDescent="0.25">
      <c r="A48" s="49"/>
      <c r="B48" s="12" t="s">
        <v>35</v>
      </c>
      <c r="C48" s="12">
        <v>1474</v>
      </c>
      <c r="D48" s="12" t="s">
        <v>177</v>
      </c>
      <c r="E48" s="13" t="s">
        <v>10</v>
      </c>
      <c r="F48" s="16">
        <v>0.66</v>
      </c>
      <c r="G48" s="17">
        <v>0</v>
      </c>
      <c r="H48" s="18">
        <f t="shared" si="0"/>
        <v>0.33</v>
      </c>
      <c r="I48" s="19">
        <v>1</v>
      </c>
      <c r="J48" s="17">
        <v>0.25</v>
      </c>
      <c r="K48" s="18">
        <f t="shared" si="1"/>
        <v>0.25</v>
      </c>
      <c r="L48" s="28">
        <f t="shared" si="2"/>
        <v>0.29000000000000004</v>
      </c>
      <c r="M48" s="28">
        <f t="shared" si="8"/>
        <v>27.852766650725137</v>
      </c>
      <c r="N48" s="28">
        <v>0</v>
      </c>
      <c r="O48" s="28">
        <f t="shared" si="5"/>
        <v>0</v>
      </c>
      <c r="P48" s="48">
        <f>VLOOKUP(C48,[1]SED!$B$4:$AO$55,36,FALSE)</f>
        <v>1.1892062164315608E-3</v>
      </c>
      <c r="Q48" s="48">
        <f>VLOOKUP(C48,[1]SED!$B$4:$AO$55,37,FALSE)</f>
        <v>0</v>
      </c>
      <c r="R48" s="28">
        <f>VLOOKUP(C48,[1]SED!$B$4:$AO$55,38,FALSE)</f>
        <v>0.75</v>
      </c>
      <c r="S48" s="28">
        <v>0.75118920621643159</v>
      </c>
      <c r="T48" s="28">
        <f t="shared" si="6"/>
        <v>72.147233349274856</v>
      </c>
      <c r="U48" s="10">
        <f t="shared" si="3"/>
        <v>1.0411892062164316</v>
      </c>
    </row>
    <row r="49" spans="1:21" ht="30" x14ac:dyDescent="0.25">
      <c r="A49" s="12" t="s">
        <v>102</v>
      </c>
      <c r="B49" s="12" t="s">
        <v>134</v>
      </c>
      <c r="C49" s="12">
        <v>1263</v>
      </c>
      <c r="D49" s="12" t="s">
        <v>265</v>
      </c>
      <c r="E49" s="13" t="s">
        <v>10</v>
      </c>
      <c r="F49" s="16">
        <v>0</v>
      </c>
      <c r="G49" s="17">
        <v>0</v>
      </c>
      <c r="H49" s="18">
        <f t="shared" si="0"/>
        <v>0</v>
      </c>
      <c r="I49" s="19">
        <v>1</v>
      </c>
      <c r="J49" s="17">
        <v>0</v>
      </c>
      <c r="K49" s="18">
        <f t="shared" si="1"/>
        <v>0</v>
      </c>
      <c r="L49" s="28">
        <f t="shared" si="2"/>
        <v>0</v>
      </c>
      <c r="M49" s="28">
        <f t="shared" si="8"/>
        <v>0</v>
      </c>
      <c r="N49" s="28">
        <v>0</v>
      </c>
      <c r="O49" s="28">
        <f t="shared" si="5"/>
        <v>0</v>
      </c>
      <c r="P49" s="28">
        <f>VLOOKUP(C49,[1]SED!$B$4:$AO$55,36,FALSE)</f>
        <v>6.6793305510684563E-3</v>
      </c>
      <c r="Q49" s="28">
        <f>VLOOKUP(C49,[1]SED!$B$4:$AO$55,37,FALSE)</f>
        <v>0</v>
      </c>
      <c r="R49" s="28">
        <f>VLOOKUP(C49,[1]SED!$B$4:$AO$55,38,FALSE)</f>
        <v>0.83333333333333337</v>
      </c>
      <c r="S49" s="28">
        <v>0.84001266388440188</v>
      </c>
      <c r="T49" s="28">
        <f t="shared" si="6"/>
        <v>100</v>
      </c>
      <c r="U49" s="10">
        <f t="shared" si="3"/>
        <v>0.84001266388440188</v>
      </c>
    </row>
    <row r="50" spans="1:21" ht="30" x14ac:dyDescent="0.25">
      <c r="A50" s="12" t="s">
        <v>102</v>
      </c>
      <c r="B50" s="12" t="s">
        <v>105</v>
      </c>
      <c r="C50" s="12">
        <v>1107</v>
      </c>
      <c r="D50" s="12" t="s">
        <v>239</v>
      </c>
      <c r="E50" s="13" t="s">
        <v>10</v>
      </c>
      <c r="F50" s="16">
        <v>0</v>
      </c>
      <c r="G50" s="17">
        <v>0</v>
      </c>
      <c r="H50" s="18">
        <f t="shared" si="0"/>
        <v>0</v>
      </c>
      <c r="I50" s="19">
        <v>0</v>
      </c>
      <c r="J50" s="17">
        <v>0.25</v>
      </c>
      <c r="K50" s="18">
        <f t="shared" si="1"/>
        <v>0</v>
      </c>
      <c r="L50" s="28">
        <f t="shared" si="2"/>
        <v>0</v>
      </c>
      <c r="M50" s="28">
        <f t="shared" si="8"/>
        <v>0</v>
      </c>
      <c r="N50" s="28">
        <v>0</v>
      </c>
      <c r="O50" s="28">
        <f t="shared" si="5"/>
        <v>0</v>
      </c>
      <c r="P50" s="28">
        <f>VLOOKUP(C50,[1]SED!$B$4:$AO$55,36,FALSE)</f>
        <v>2.976539589442815E-2</v>
      </c>
      <c r="Q50" s="28">
        <f>VLOOKUP(C50,[1]SED!$B$4:$AO$55,37,FALSE)</f>
        <v>0</v>
      </c>
      <c r="R50" s="28">
        <f>VLOOKUP(C50,[1]SED!$B$4:$AO$55,38,FALSE)</f>
        <v>0.66666666666666663</v>
      </c>
      <c r="S50" s="28">
        <v>0.6964320625610948</v>
      </c>
      <c r="T50" s="28">
        <f t="shared" si="6"/>
        <v>100</v>
      </c>
      <c r="U50" s="10">
        <f t="shared" si="3"/>
        <v>0.6964320625610948</v>
      </c>
    </row>
    <row r="51" spans="1:21" s="7" customFormat="1" ht="57.75" customHeight="1" x14ac:dyDescent="0.25">
      <c r="A51" s="49"/>
      <c r="B51" s="12" t="s">
        <v>12</v>
      </c>
      <c r="C51" s="12">
        <v>1136</v>
      </c>
      <c r="D51" s="12" t="s">
        <v>157</v>
      </c>
      <c r="E51" s="13" t="s">
        <v>10</v>
      </c>
      <c r="F51" s="16">
        <v>1</v>
      </c>
      <c r="G51" s="17">
        <v>0.11</v>
      </c>
      <c r="H51" s="18">
        <f>AVERAGE(F51,G51)</f>
        <v>0.55500000000000005</v>
      </c>
      <c r="I51" s="19">
        <v>1</v>
      </c>
      <c r="J51" s="17">
        <v>0.5</v>
      </c>
      <c r="K51" s="18">
        <f>I51*J51</f>
        <v>0.5</v>
      </c>
      <c r="L51" s="28">
        <f>AVERAGE(K51,H51)</f>
        <v>0.52750000000000008</v>
      </c>
      <c r="M51" s="28" t="s">
        <v>309</v>
      </c>
      <c r="N51" s="28">
        <v>0.66</v>
      </c>
      <c r="O51" s="28" t="s">
        <v>309</v>
      </c>
      <c r="P51" s="67" t="s">
        <v>307</v>
      </c>
      <c r="Q51" s="68"/>
      <c r="R51" s="28">
        <f>VLOOKUP(C51,[1]SED!$B$4:$AO$55,38,FALSE)</f>
        <v>0.75</v>
      </c>
      <c r="S51" s="28" t="s">
        <v>309</v>
      </c>
      <c r="T51" s="28" t="s">
        <v>309</v>
      </c>
      <c r="U51" s="27" t="s">
        <v>310</v>
      </c>
    </row>
    <row r="52" spans="1:21" s="7" customFormat="1" ht="57.75" customHeight="1" x14ac:dyDescent="0.25">
      <c r="A52" s="49"/>
      <c r="B52" s="12" t="s">
        <v>28</v>
      </c>
      <c r="C52" s="12">
        <v>1212</v>
      </c>
      <c r="D52" s="12" t="s">
        <v>171</v>
      </c>
      <c r="E52" s="13" t="s">
        <v>10</v>
      </c>
      <c r="F52" s="16">
        <v>0.33</v>
      </c>
      <c r="G52" s="17">
        <v>1</v>
      </c>
      <c r="H52" s="18">
        <f>AVERAGE(F52,G52)</f>
        <v>0.66500000000000004</v>
      </c>
      <c r="I52" s="19">
        <v>1</v>
      </c>
      <c r="J52" s="17">
        <v>0.5</v>
      </c>
      <c r="K52" s="18">
        <f>I52*J52</f>
        <v>0.5</v>
      </c>
      <c r="L52" s="28">
        <f>AVERAGE(K52,H52)</f>
        <v>0.58250000000000002</v>
      </c>
      <c r="M52" s="28" t="s">
        <v>309</v>
      </c>
      <c r="N52" s="28">
        <v>0.66</v>
      </c>
      <c r="O52" s="28" t="s">
        <v>309</v>
      </c>
      <c r="P52" s="67" t="s">
        <v>307</v>
      </c>
      <c r="Q52" s="68"/>
      <c r="R52" s="28">
        <f>VLOOKUP(C52,[1]SED!$B$4:$AO$55,38,FALSE)</f>
        <v>0.33333333333333331</v>
      </c>
      <c r="S52" s="28" t="s">
        <v>309</v>
      </c>
      <c r="T52" s="28" t="s">
        <v>309</v>
      </c>
      <c r="U52" s="27" t="s">
        <v>310</v>
      </c>
    </row>
    <row r="53" spans="1:21" s="7" customFormat="1" ht="57.75" customHeight="1" x14ac:dyDescent="0.25">
      <c r="A53" s="49"/>
      <c r="B53" s="12" t="s">
        <v>15</v>
      </c>
      <c r="C53" s="12">
        <v>1882</v>
      </c>
      <c r="D53" s="12" t="s">
        <v>160</v>
      </c>
      <c r="E53" s="13" t="s">
        <v>10</v>
      </c>
      <c r="F53" s="16">
        <v>0.66</v>
      </c>
      <c r="G53" s="17">
        <v>0.33</v>
      </c>
      <c r="H53" s="18">
        <f>AVERAGE(F53,G53)</f>
        <v>0.495</v>
      </c>
      <c r="I53" s="19">
        <v>1</v>
      </c>
      <c r="J53" s="17">
        <v>0.25</v>
      </c>
      <c r="K53" s="18">
        <f>I53*J53</f>
        <v>0.25</v>
      </c>
      <c r="L53" s="28">
        <f>AVERAGE(K53,H53)</f>
        <v>0.3725</v>
      </c>
      <c r="M53" s="28" t="s">
        <v>309</v>
      </c>
      <c r="N53" s="28">
        <v>0.66</v>
      </c>
      <c r="O53" s="28" t="s">
        <v>309</v>
      </c>
      <c r="P53" s="67" t="s">
        <v>307</v>
      </c>
      <c r="Q53" s="68"/>
      <c r="R53" s="28">
        <f>VLOOKUP(C53,[1]SED!$B$4:$AO$55,38,FALSE)</f>
        <v>0.41666666666666669</v>
      </c>
      <c r="S53" s="28" t="s">
        <v>309</v>
      </c>
      <c r="T53" s="28" t="s">
        <v>309</v>
      </c>
      <c r="U53" s="27" t="s">
        <v>310</v>
      </c>
    </row>
    <row r="54" spans="1:21" s="7" customFormat="1" ht="57.75" customHeight="1" x14ac:dyDescent="0.25">
      <c r="A54" s="12" t="s">
        <v>102</v>
      </c>
      <c r="B54" s="12" t="s">
        <v>135</v>
      </c>
      <c r="C54" s="12">
        <v>2879</v>
      </c>
      <c r="D54" s="12" t="s">
        <v>266</v>
      </c>
      <c r="E54" s="13"/>
      <c r="F54" s="16">
        <v>0.66</v>
      </c>
      <c r="G54" s="17">
        <v>0</v>
      </c>
      <c r="H54" s="18">
        <f>AVERAGE(F54,G54)</f>
        <v>0.33</v>
      </c>
      <c r="I54" s="19">
        <v>0.5</v>
      </c>
      <c r="J54" s="17">
        <v>0</v>
      </c>
      <c r="K54" s="18">
        <f>I54*J54</f>
        <v>0</v>
      </c>
      <c r="L54" s="28">
        <f>AVERAGE(K54,H54)</f>
        <v>0.16500000000000001</v>
      </c>
      <c r="M54" s="28" t="s">
        <v>309</v>
      </c>
      <c r="N54" s="28">
        <v>0.33</v>
      </c>
      <c r="O54" s="28" t="s">
        <v>309</v>
      </c>
      <c r="P54" s="67" t="s">
        <v>307</v>
      </c>
      <c r="Q54" s="68"/>
      <c r="R54" s="28">
        <f>VLOOKUP(C54,[1]SED!$B$4:$AO$55,38,FALSE)</f>
        <v>0.41666666666666669</v>
      </c>
      <c r="S54" s="28" t="s">
        <v>309</v>
      </c>
      <c r="T54" s="28" t="s">
        <v>309</v>
      </c>
      <c r="U54" s="27" t="s">
        <v>310</v>
      </c>
    </row>
  </sheetData>
  <autoFilter ref="A2:U54" xr:uid="{5549A2E9-BC46-45E5-A879-8206D5D1E2EC}"/>
  <mergeCells count="7">
    <mergeCell ref="P53:Q53"/>
    <mergeCell ref="P54:Q54"/>
    <mergeCell ref="L1:M1"/>
    <mergeCell ref="N1:O1"/>
    <mergeCell ref="S1:T1"/>
    <mergeCell ref="P51:Q51"/>
    <mergeCell ref="P52:Q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Scores_EAUX</vt:lpstr>
      <vt:lpstr>Scores_SEDIMENTS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DENIZE Cynthia</dc:creator>
  <cp:lastModifiedBy>BRIGNON Jean-Marc</cp:lastModifiedBy>
  <dcterms:created xsi:type="dcterms:W3CDTF">2021-06-25T08:57:57Z</dcterms:created>
  <dcterms:modified xsi:type="dcterms:W3CDTF">2022-10-12T14:55:10Z</dcterms:modified>
</cp:coreProperties>
</file>